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187" documentId="13_ncr:1_{F6CB121F-512D-4AA6-A0C1-0FB36C537598}" xr6:coauthVersionLast="47" xr6:coauthVersionMax="47" xr10:uidLastSave="{FF6CE037-74A9-4ADD-A301-F7D17970E4F3}"/>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alcChain>
</file>

<file path=xl/sharedStrings.xml><?xml version="1.0" encoding="utf-8"?>
<sst xmlns="http://schemas.openxmlformats.org/spreadsheetml/2006/main" count="179032" uniqueCount="39108">
  <si>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</si>
  <si>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</si>
  <si>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</si>
  <si>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</si>
  <si>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</si>
  <si>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</si>
  <si>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</si>
  <si>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</si>
  <si>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</si>
  <si>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</si>
  <si>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</si>
  <si>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</si>
  <si>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</si>
  <si>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</si>
  <si>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</si>
  <si>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</si>
  <si>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</si>
  <si>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</si>
  <si>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</si>
  <si>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</si>
  <si>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</si>
  <si>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</si>
  <si>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</si>
  <si>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</si>
  <si>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</si>
  <si>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</si>
  <si>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</si>
  <si>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</si>
  <si>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</si>
  <si>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</si>
  <si>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</si>
  <si>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</si>
  <si>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</si>
  <si>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</si>
  <si>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</si>
  <si>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</si>
  <si>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</si>
  <si>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</si>
  <si>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</si>
  <si>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</si>
  <si>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</si>
  <si>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</si>
  <si>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</si>
  <si>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</si>
  <si>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</si>
  <si>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</si>
  <si>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</si>
  <si>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</si>
  <si>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</si>
  <si>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</si>
  <si>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</si>
  <si>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</si>
  <si>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</si>
  <si>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</si>
  <si>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</si>
  <si>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</si>
  <si>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</si>
  <si>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</si>
  <si>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</si>
  <si>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</si>
  <si>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</si>
  <si>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</si>
  <si>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</si>
  <si>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</si>
  <si>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</si>
  <si>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</si>
  <si>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</si>
  <si>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</si>
  <si>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</si>
  <si>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</si>
  <si>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</si>
  <si>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</si>
  <si>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</si>
  <si>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</si>
  <si>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</si>
  <si>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</si>
  <si>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</si>
  <si>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</si>
  <si>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</si>
  <si>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</si>
  <si>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</si>
  <si>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</si>
  <si>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</si>
  <si>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</si>
  <si>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</si>
  <si>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</si>
  <si>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</si>
  <si>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</si>
  <si>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</si>
  <si>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</si>
  <si>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</si>
  <si>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</si>
  <si>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</si>
  <si>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</si>
  <si>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</si>
  <si>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</si>
  <si>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</si>
  <si>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</si>
  <si>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</si>
  <si>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</si>
  <si>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</si>
  <si>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</si>
  <si>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</si>
  <si>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</si>
  <si>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</si>
  <si>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</si>
  <si>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</si>
  <si>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</si>
  <si>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</si>
  <si>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</si>
  <si>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</si>
  <si>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</si>
  <si>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</si>
  <si>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</si>
  <si>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</si>
  <si>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</si>
  <si>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</si>
  <si>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</si>
  <si>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</si>
  <si>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</si>
  <si>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</si>
  <si>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</si>
  <si>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</si>
  <si>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</si>
  <si>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</si>
  <si>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</si>
  <si>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</si>
  <si>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</si>
  <si>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</si>
  <si>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</si>
  <si>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</si>
  <si>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</si>
  <si>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</si>
  <si>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</si>
  <si>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</si>
  <si>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</si>
  <si>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</si>
  <si>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</si>
  <si>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</si>
  <si>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</si>
  <si>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</si>
  <si>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</si>
  <si>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</si>
  <si>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</si>
  <si>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</si>
  <si>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</si>
  <si>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</si>
  <si>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</si>
  <si>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</si>
  <si>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</si>
  <si>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</si>
  <si>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</si>
  <si>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</si>
  <si>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</si>
  <si>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</si>
  <si>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</si>
  <si>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</si>
  <si>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</si>
  <si>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</si>
  <si>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</si>
  <si>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</si>
  <si>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</si>
  <si>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</si>
  <si>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</si>
  <si>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</si>
  <si>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</si>
  <si>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</si>
  <si>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</si>
  <si>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</si>
  <si>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</si>
  <si>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</si>
  <si>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</si>
  <si>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</si>
  <si>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</si>
  <si>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</si>
  <si>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</si>
  <si>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</si>
  <si>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</si>
  <si>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</si>
  <si>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</si>
  <si>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</si>
  <si>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</si>
  <si>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</si>
  <si>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</si>
  <si>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</si>
  <si>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</si>
  <si>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</si>
  <si>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</si>
  <si>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</si>
  <si>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</si>
  <si>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</si>
  <si>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</si>
  <si>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</si>
  <si>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</si>
  <si>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</si>
  <si>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</si>
  <si>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</si>
  <si>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</si>
  <si>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</si>
  <si>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</si>
  <si>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</si>
  <si>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</si>
  <si>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</si>
  <si>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</si>
  <si>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</si>
  <si>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</si>
  <si>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</si>
  <si>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</si>
  <si>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</si>
  <si>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</si>
  <si>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</si>
  <si>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</si>
  <si>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</si>
  <si>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</si>
  <si>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</si>
  <si>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</si>
  <si>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</si>
  <si>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</si>
  <si>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</si>
  <si>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</si>
  <si>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</si>
  <si>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</si>
  <si>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</si>
  <si>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</si>
  <si>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</si>
  <si>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</si>
  <si>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</si>
  <si>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</si>
  <si>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</si>
  <si>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</si>
  <si>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</si>
  <si>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</si>
  <si>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</si>
  <si>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</si>
  <si>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</si>
  <si>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</si>
  <si>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</si>
  <si>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</si>
  <si>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</si>
  <si>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</si>
  <si>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</si>
  <si>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</si>
  <si>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</si>
  <si>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</si>
  <si>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</si>
  <si>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</si>
  <si>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</si>
  <si>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</si>
  <si>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</si>
  <si>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</si>
  <si>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</si>
  <si>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</si>
  <si>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</si>
  <si>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</si>
  <si>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</si>
  <si>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</si>
  <si>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</si>
  <si>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</si>
  <si>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</si>
  <si>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</si>
  <si>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</si>
  <si>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</si>
  <si>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</si>
  <si>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</si>
  <si>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</si>
  <si>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</si>
  <si>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</si>
  <si>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</si>
  <si>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</si>
  <si>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</si>
  <si>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</si>
  <si>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</si>
  <si>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</si>
  <si>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</si>
  <si>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</si>
  <si>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</si>
  <si>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</si>
  <si>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</si>
  <si>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</si>
  <si>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</si>
  <si>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</si>
  <si>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</si>
  <si>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</si>
  <si>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</si>
  <si>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</si>
  <si>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</si>
  <si>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</si>
  <si>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</si>
  <si>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</si>
  <si>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</si>
  <si>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</si>
  <si>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</si>
  <si>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</si>
  <si>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</si>
  <si>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</si>
  <si>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</si>
  <si>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</si>
  <si>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</si>
  <si>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</si>
  <si>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</si>
  <si>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</si>
  <si>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</si>
  <si>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</si>
  <si>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</si>
  <si>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</si>
  <si>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</si>
  <si>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</si>
  <si>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</si>
  <si>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</si>
  <si>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</si>
  <si>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</si>
  <si>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</si>
  <si>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</si>
  <si>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</si>
  <si>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</si>
  <si>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</si>
  <si>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</si>
  <si>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</si>
  <si>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</si>
  <si>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</si>
  <si>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</si>
  <si>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</si>
  <si>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</si>
  <si>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</si>
  <si>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</si>
  <si>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</si>
  <si>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</si>
  <si>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</si>
  <si>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</si>
  <si>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</si>
  <si>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</si>
  <si>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</si>
  <si>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</si>
  <si>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</si>
  <si>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</si>
  <si>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</si>
  <si>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</si>
  <si>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</si>
  <si>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</si>
  <si>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</si>
  <si>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</si>
  <si>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</si>
  <si>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</si>
  <si>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</si>
  <si>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</si>
  <si>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</si>
  <si>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</si>
  <si>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</si>
  <si>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</si>
  <si>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</si>
  <si>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</si>
  <si>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</si>
  <si>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</si>
  <si>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</si>
  <si>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</si>
  <si>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</si>
  <si>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</si>
  <si>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</si>
  <si>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</si>
  <si>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</si>
  <si>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</si>
  <si>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</si>
  <si>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</si>
  <si>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</si>
  <si>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</si>
  <si>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</si>
  <si>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</si>
  <si>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</si>
  <si>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</si>
  <si>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</si>
  <si>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</si>
  <si>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</si>
  <si>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</si>
  <si>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</si>
  <si>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</si>
  <si>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</si>
  <si>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</si>
  <si>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</si>
  <si>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</si>
  <si>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</si>
  <si>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</si>
  <si>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</si>
  <si>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</si>
  <si>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</si>
  <si>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</si>
  <si>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</si>
  <si>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</si>
  <si>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</si>
  <si>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</si>
  <si>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</si>
  <si>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</si>
  <si>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</si>
  <si>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</si>
  <si>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</si>
  <si>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</si>
  <si>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</si>
  <si>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</si>
  <si>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</si>
  <si>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</si>
  <si>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</si>
  <si>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</si>
  <si>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</si>
  <si>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</si>
  <si>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</si>
  <si>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</si>
  <si>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</si>
  <si>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</si>
  <si>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</si>
  <si>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</si>
  <si>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</si>
  <si>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</si>
  <si>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</si>
  <si>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</si>
  <si>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</si>
  <si>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</si>
  <si>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</si>
  <si>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</si>
  <si>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</si>
  <si>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</si>
  <si>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</si>
  <si>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</si>
  <si>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</si>
  <si>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</si>
  <si>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</si>
  <si>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</si>
  <si>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</si>
  <si>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</si>
  <si>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</si>
  <si>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</si>
  <si>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</si>
  <si>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</si>
  <si>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</si>
  <si>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</si>
  <si>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</si>
  <si>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</si>
  <si>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</si>
  <si>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</si>
  <si>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</si>
  <si>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</si>
  <si>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</si>
  <si>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</si>
  <si>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</si>
  <si>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</si>
  <si>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</si>
  <si>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</si>
  <si>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</si>
  <si>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</si>
  <si>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</si>
  <si>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</si>
  <si>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</si>
  <si>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</si>
  <si>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</si>
  <si>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</si>
  <si>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</si>
  <si>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</si>
  <si>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</si>
  <si>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</si>
  <si>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</si>
  <si>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</si>
  <si>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</si>
  <si>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</si>
  <si>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</si>
  <si>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</si>
  <si>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</si>
  <si>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</si>
  <si>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</si>
  <si>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</si>
  <si>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</si>
  <si>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</si>
  <si>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</si>
  <si>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</si>
  <si>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</si>
  <si>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</si>
  <si>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</si>
  <si>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</si>
  <si>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</si>
  <si>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</si>
  <si>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</si>
  <si>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</si>
  <si>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</si>
  <si>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</si>
  <si>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</si>
  <si>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</si>
  <si>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</si>
  <si>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</si>
  <si>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</si>
  <si>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</si>
  <si>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</si>
  <si>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</si>
  <si>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</si>
  <si>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</si>
  <si>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</si>
  <si>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</si>
  <si>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</si>
  <si>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</si>
  <si>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</si>
  <si>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</si>
  <si>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</si>
  <si>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</si>
  <si>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</si>
  <si>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</si>
  <si>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</si>
  <si>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</si>
  <si>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</si>
  <si>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</si>
  <si>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</si>
  <si>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</si>
  <si>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</si>
  <si>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</si>
  <si>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</si>
  <si>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</si>
  <si>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</si>
  <si>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</si>
  <si>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</si>
  <si>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</si>
  <si>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</si>
  <si>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</si>
  <si>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</si>
  <si>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</si>
  <si>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</si>
  <si>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</si>
  <si>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</si>
  <si>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</si>
  <si>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</si>
  <si>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</si>
  <si>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</si>
  <si>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</si>
  <si>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</si>
  <si>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</si>
  <si>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</si>
  <si>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</si>
  <si>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</si>
  <si>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</si>
  <si>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</si>
  <si>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</si>
  <si>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</si>
  <si>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</si>
  <si>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</si>
  <si>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</si>
  <si>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</si>
  <si>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</si>
  <si>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</si>
  <si>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</si>
  <si>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</si>
  <si>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</si>
  <si>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</si>
  <si>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</si>
  <si>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</si>
  <si>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</si>
  <si>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</si>
  <si>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</si>
  <si>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</si>
  <si>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</si>
  <si>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</si>
  <si>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</si>
  <si>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</si>
  <si>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</si>
  <si>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</si>
  <si>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</si>
  <si>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</si>
  <si>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</si>
  <si>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</si>
  <si>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</si>
  <si>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</si>
  <si>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</si>
  <si>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</si>
  <si>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</si>
  <si>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</si>
  <si>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</si>
  <si>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</si>
  <si>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</si>
  <si>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</si>
  <si>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</si>
  <si>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</si>
  <si>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</si>
  <si>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</si>
  <si>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</si>
  <si>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</si>
  <si>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</si>
  <si>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</si>
  <si>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</si>
  <si>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</si>
  <si>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</si>
  <si>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</si>
  <si>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</si>
  <si>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</si>
  <si>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</si>
  <si>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</si>
  <si>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</si>
  <si>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</si>
  <si>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</si>
  <si>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</si>
  <si>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</si>
  <si>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</si>
  <si>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</si>
  <si>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</si>
  <si>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</si>
  <si>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</si>
  <si>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</si>
  <si>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</si>
  <si>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</si>
  <si>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</si>
  <si>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</si>
  <si>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</si>
  <si>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</si>
  <si>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</si>
  <si>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</si>
  <si>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</si>
  <si>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</si>
  <si>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</si>
  <si>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</si>
  <si>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</si>
  <si>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</si>
  <si>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</si>
  <si>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</si>
  <si>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</si>
  <si>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</si>
  <si>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</si>
  <si>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</si>
  <si>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</si>
  <si>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</si>
  <si>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</si>
  <si>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</si>
  <si>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</si>
  <si>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</si>
  <si>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</si>
  <si>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</si>
  <si>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</si>
  <si>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</si>
  <si>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</si>
  <si>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</si>
  <si>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</si>
  <si>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</si>
  <si>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</si>
  <si>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</si>
  <si>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</si>
  <si>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</si>
  <si>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</si>
  <si>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</si>
  <si>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</si>
  <si>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</si>
  <si>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</si>
  <si>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</si>
  <si>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</si>
  <si>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</si>
  <si>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</si>
  <si>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</si>
  <si>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</si>
  <si>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</si>
  <si>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</si>
  <si>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</si>
  <si>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</si>
  <si>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</si>
  <si>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</si>
  <si>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</si>
  <si>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</si>
  <si>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</si>
  <si>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</si>
  <si>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</si>
  <si>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</si>
  <si>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</si>
  <si>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</si>
  <si>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</si>
  <si>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</si>
  <si>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</si>
  <si>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</si>
  <si>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</si>
  <si>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</si>
  <si>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</si>
  <si>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</si>
  <si>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</si>
  <si>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</si>
  <si>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</si>
  <si>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</si>
  <si>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</si>
  <si>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</si>
  <si>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</si>
  <si>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</si>
  <si>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</si>
  <si>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</si>
  <si>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</si>
  <si>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</si>
  <si>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</si>
  <si>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</si>
  <si>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</si>
  <si>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</si>
  <si>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</si>
  <si>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</si>
  <si>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</si>
  <si>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</si>
  <si>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</si>
  <si>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</si>
  <si>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</si>
  <si>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</si>
  <si>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</si>
  <si>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</si>
  <si>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</si>
  <si>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</si>
  <si>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</si>
  <si>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</si>
  <si>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</si>
  <si>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</si>
  <si>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</si>
  <si>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</si>
  <si>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</si>
  <si>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</si>
  <si>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</si>
  <si>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</si>
  <si>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</si>
  <si>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</si>
  <si>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</si>
  <si>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</si>
  <si>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</si>
  <si>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</si>
  <si>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</si>
  <si>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</si>
  <si>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</si>
  <si>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</si>
  <si>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</si>
  <si>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</si>
  <si>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</si>
  <si>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</si>
  <si>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</si>
  <si>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</si>
  <si>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</si>
  <si>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</si>
  <si>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</si>
  <si>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</si>
  <si>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</si>
  <si>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</si>
  <si>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</si>
  <si>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</si>
  <si>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</si>
  <si>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</si>
  <si>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</si>
  <si>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</si>
  <si>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</si>
  <si>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</si>
  <si>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</si>
  <si>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</si>
  <si>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</si>
  <si>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</si>
  <si>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</si>
  <si>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</si>
  <si>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</si>
  <si>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</si>
  <si>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</si>
  <si>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</si>
  <si>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</si>
  <si>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</si>
  <si>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</si>
  <si>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</si>
  <si>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</si>
  <si>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</si>
  <si>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</si>
  <si>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</si>
  <si>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</si>
  <si>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</si>
  <si>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</si>
  <si>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</si>
  <si>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</si>
  <si>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</si>
  <si>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</si>
  <si>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</si>
  <si>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</si>
  <si>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</si>
  <si>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</si>
  <si>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</si>
  <si>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</si>
  <si>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</si>
  <si>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</si>
  <si>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</si>
  <si>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</si>
  <si>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</si>
  <si>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</si>
  <si>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</si>
  <si>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</si>
  <si>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</si>
  <si>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</si>
  <si>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</si>
  <si>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</si>
  <si>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</si>
  <si>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</si>
  <si>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</si>
  <si>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</si>
  <si>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</si>
  <si>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</si>
  <si>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</si>
  <si>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</si>
  <si>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</si>
  <si>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</si>
  <si>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</si>
  <si>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</si>
  <si>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</si>
  <si>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</si>
  <si>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</si>
  <si>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</si>
  <si>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</si>
  <si>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</si>
  <si>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</si>
  <si>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</si>
  <si>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</si>
  <si>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</si>
  <si>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</si>
  <si>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</si>
  <si>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</si>
  <si>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</si>
  <si>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</si>
  <si>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</si>
  <si>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</si>
  <si>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</si>
  <si>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</si>
  <si>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</si>
  <si>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</si>
  <si>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</si>
  <si>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</si>
  <si>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</si>
  <si>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</si>
  <si>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</si>
  <si>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</si>
  <si>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</si>
  <si>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</si>
  <si>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</si>
  <si>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</si>
  <si>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</si>
  <si>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</si>
  <si>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</si>
  <si>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</si>
  <si>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</si>
  <si>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</si>
  <si>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</si>
  <si>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</si>
  <si>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</si>
  <si>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</si>
  <si>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</si>
  <si>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</si>
  <si>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</si>
  <si>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</si>
  <si>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</si>
  <si>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</si>
  <si>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</si>
  <si>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</si>
  <si>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</si>
  <si>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</si>
  <si>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</si>
  <si>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</si>
  <si>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</si>
  <si>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</si>
  <si>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</si>
  <si>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</si>
  <si>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</si>
  <si>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</si>
  <si>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</si>
  <si>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</si>
  <si>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</si>
  <si>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</si>
  <si>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</si>
  <si>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</si>
  <si>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</si>
  <si>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</si>
  <si>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</si>
  <si>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</si>
  <si>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</si>
  <si>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</si>
  <si>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</si>
  <si>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</si>
  <si>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</si>
  <si>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</si>
  <si>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</si>
  <si>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</si>
  <si>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</si>
  <si>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</si>
  <si>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</si>
  <si>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</si>
  <si>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</si>
  <si>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</si>
  <si>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</si>
  <si>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</si>
  <si>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</si>
  <si>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</si>
  <si>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</si>
  <si>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</si>
  <si>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</si>
  <si>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</si>
  <si>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</si>
  <si>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</si>
  <si>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</si>
  <si>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</si>
  <si>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</si>
  <si>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</si>
  <si>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</si>
  <si>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</si>
  <si>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</si>
  <si>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</si>
  <si>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</si>
  <si>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</si>
  <si>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</si>
  <si>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</si>
  <si>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</si>
  <si>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</si>
  <si>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</si>
  <si>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</si>
  <si>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</si>
  <si>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</si>
  <si>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</si>
  <si>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</si>
  <si>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</si>
  <si>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</si>
  <si>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</si>
  <si>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</si>
  <si>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</si>
  <si>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</si>
  <si>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</si>
  <si>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</si>
  <si>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</si>
  <si>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</si>
  <si>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</si>
  <si>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</si>
  <si>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</si>
  <si>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</si>
  <si>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</si>
  <si>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</si>
  <si>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</si>
  <si>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</si>
  <si>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</si>
  <si>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</si>
  <si>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</si>
  <si>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</si>
  <si>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</si>
  <si>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</si>
  <si>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</si>
  <si>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</si>
  <si>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</si>
  <si>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</si>
  <si>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</si>
  <si>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</si>
  <si>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</si>
  <si>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</si>
  <si>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</si>
  <si>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</si>
  <si>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</si>
  <si>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</si>
  <si>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</si>
  <si>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</si>
  <si>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</si>
  <si>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</si>
  <si>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</si>
  <si>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</si>
  <si>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</si>
  <si>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</si>
  <si>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</si>
  <si>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</si>
  <si>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</si>
  <si>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</si>
  <si>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</si>
  <si>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</si>
  <si>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</si>
  <si>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</si>
  <si>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</si>
  <si>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</si>
  <si>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</si>
  <si>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</si>
  <si>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</si>
  <si>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</si>
  <si>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</si>
  <si>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</si>
  <si>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</si>
  <si>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</si>
  <si>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</si>
  <si>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</si>
  <si>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</si>
  <si>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</si>
  <si>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</si>
  <si>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</si>
  <si>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</si>
  <si>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</si>
  <si>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</si>
  <si>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</si>
  <si>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</si>
  <si>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</si>
  <si>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</si>
  <si>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</si>
  <si>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</si>
  <si>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</si>
  <si>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</si>
  <si>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</si>
  <si>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</si>
  <si>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</si>
  <si>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</si>
  <si>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</si>
  <si>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</si>
  <si>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</si>
  <si>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</si>
  <si>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</si>
  <si>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</si>
  <si>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</si>
  <si>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</si>
  <si>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</si>
  <si>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</si>
  <si>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</si>
  <si>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</si>
  <si>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</si>
  <si>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</si>
  <si>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</si>
  <si>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</si>
  <si>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</si>
  <si>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</si>
  <si>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</si>
  <si>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</si>
  <si>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</si>
  <si>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</si>
  <si>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</si>
  <si>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</si>
  <si>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</si>
  <si>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</si>
  <si>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</si>
  <si>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</si>
  <si>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</si>
  <si>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</si>
  <si>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</si>
  <si>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</si>
  <si>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</si>
  <si>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</si>
  <si>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</si>
  <si>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</si>
  <si>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</si>
  <si>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</si>
  <si>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</si>
  <si>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</si>
  <si>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</si>
  <si>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</si>
  <si>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</si>
  <si>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</si>
  <si>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</si>
  <si>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</si>
  <si>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</si>
  <si>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</si>
  <si>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</si>
  <si>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</si>
  <si>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</si>
  <si>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</si>
  <si>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</si>
  <si>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</si>
  <si>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</si>
  <si>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</si>
  <si>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</si>
  <si>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</si>
  <si>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</si>
  <si>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</si>
  <si>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</si>
  <si>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</si>
  <si>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</si>
  <si>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</si>
  <si>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</si>
  <si>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</si>
  <si>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</si>
  <si>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</si>
  <si>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</si>
  <si>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</si>
  <si>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</si>
  <si>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</si>
  <si>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</si>
  <si>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</si>
  <si>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</si>
  <si>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</si>
  <si>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</si>
  <si>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</si>
  <si>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</si>
  <si>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</si>
  <si>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</si>
  <si>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</si>
  <si>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</si>
  <si>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</si>
  <si>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</si>
  <si>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</si>
  <si>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</si>
  <si>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</si>
  <si>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</si>
  <si>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</si>
  <si>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</si>
  <si>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</si>
  <si>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</si>
  <si>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</si>
  <si>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</si>
  <si>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</si>
  <si>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</si>
  <si>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</si>
  <si>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</si>
  <si>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</si>
  <si>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</si>
  <si>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</si>
  <si>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</si>
  <si>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</si>
  <si>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</si>
  <si>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</si>
  <si>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</si>
  <si>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</si>
  <si>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</si>
  <si>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</si>
  <si>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</si>
  <si>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</si>
  <si>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</si>
  <si>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</si>
  <si>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</si>
  <si>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</si>
  <si>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</si>
  <si>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</si>
  <si>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</si>
  <si>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</si>
  <si>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</si>
  <si>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</si>
  <si>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</si>
  <si>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</si>
  <si>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</si>
  <si>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</si>
  <si>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</si>
  <si>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</si>
  <si>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</si>
  <si>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</si>
  <si>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</si>
  <si>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</si>
  <si>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</si>
  <si>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</si>
  <si>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</si>
  <si>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</si>
  <si>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</si>
  <si>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</si>
  <si>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</si>
  <si>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</si>
  <si>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</si>
  <si>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</si>
  <si>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</si>
  <si>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</si>
  <si>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</si>
  <si>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</si>
  <si>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</si>
  <si>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</si>
  <si>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</si>
  <si>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</si>
  <si>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</si>
  <si>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</si>
  <si>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</si>
  <si>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</si>
  <si>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</si>
  <si>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</si>
  <si>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</si>
  <si>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</si>
  <si>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</si>
  <si>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</si>
  <si>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</si>
  <si>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</si>
  <si>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</si>
  <si>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</si>
  <si>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</si>
  <si>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</si>
  <si>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</si>
  <si>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</si>
  <si>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</si>
  <si>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</si>
  <si>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</si>
  <si>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</si>
  <si>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</si>
  <si>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</si>
  <si>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</si>
  <si>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</si>
  <si>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</si>
  <si>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</si>
  <si>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</si>
  <si>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</si>
  <si>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</si>
  <si>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</si>
  <si>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</si>
  <si>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</si>
  <si>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</si>
  <si>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</si>
  <si>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</si>
  <si>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</si>
  <si>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</si>
  <si>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</si>
  <si>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</si>
  <si>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</si>
  <si>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</si>
  <si>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</si>
  <si>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</si>
  <si>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</si>
  <si>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</si>
  <si>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</si>
  <si>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</si>
  <si>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</si>
  <si>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</si>
  <si>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</si>
  <si>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</si>
  <si>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</si>
  <si>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</si>
  <si>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</si>
  <si>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</si>
  <si>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</si>
  <si>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</si>
  <si>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</si>
  <si>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</si>
  <si>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</si>
  <si>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</si>
  <si>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</si>
  <si>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</si>
  <si>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</si>
  <si>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</si>
  <si>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</si>
  <si>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</si>
  <si>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</si>
  <si>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</si>
  <si>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</si>
  <si>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</si>
  <si>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</si>
  <si>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</si>
  <si>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</si>
  <si>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</si>
  <si>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</si>
  <si>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</si>
  <si>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</si>
  <si>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</si>
  <si>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</si>
  <si>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</si>
  <si>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</si>
  <si>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</si>
  <si>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</si>
  <si>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</si>
  <si>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</si>
  <si>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</si>
  <si>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</si>
  <si>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</si>
  <si>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</si>
  <si>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</si>
  <si>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</si>
  <si>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</si>
  <si>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</si>
  <si>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</si>
  <si>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</si>
  <si>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</si>
  <si>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</si>
  <si>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</si>
  <si>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</si>
  <si>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</si>
  <si>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</si>
  <si>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</si>
  <si>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</si>
  <si>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</si>
  <si>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</si>
  <si>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</si>
  <si>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</si>
  <si>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</si>
  <si>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</si>
  <si>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</si>
  <si>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</si>
  <si>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</si>
  <si>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</si>
  <si>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</si>
  <si>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</si>
  <si>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</si>
  <si>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</si>
  <si>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</si>
  <si>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</si>
  <si>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</si>
  <si>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</si>
  <si>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</si>
  <si>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</si>
  <si>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</si>
  <si>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</si>
  <si>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</si>
  <si>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</si>
  <si>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</si>
  <si>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</si>
  <si>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</si>
  <si>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</si>
  <si>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</si>
  <si>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</si>
  <si>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</si>
  <si>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</si>
  <si>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</si>
  <si>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</si>
  <si>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</si>
  <si>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</si>
  <si>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</si>
  <si>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</si>
  <si>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</si>
  <si>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</si>
  <si>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</si>
  <si>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</si>
  <si>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</si>
  <si>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</si>
  <si>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</si>
  <si>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</si>
  <si>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</si>
  <si>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</si>
  <si>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</si>
  <si>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</si>
  <si>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</si>
  <si>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</si>
  <si>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</si>
  <si>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</si>
  <si>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</si>
  <si>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</si>
  <si>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</si>
  <si>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</si>
  <si>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</si>
  <si>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</si>
  <si>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</si>
  <si>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</si>
  <si>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</si>
  <si>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</si>
  <si>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</si>
  <si>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</si>
  <si>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</si>
  <si>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</si>
  <si>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</si>
  <si>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</si>
  <si>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</si>
  <si>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</si>
  <si>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</si>
  <si>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</si>
  <si>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</si>
  <si>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</si>
  <si>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</si>
  <si>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</si>
  <si>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</si>
  <si>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</si>
  <si>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</si>
  <si>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</si>
  <si>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</si>
  <si>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</si>
  <si>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</si>
  <si>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</si>
  <si>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</si>
  <si>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</si>
  <si>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</si>
  <si>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</si>
  <si>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</si>
  <si>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</si>
  <si>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</si>
  <si>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</si>
  <si>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</si>
  <si>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</si>
  <si>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</si>
  <si>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</si>
  <si>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</si>
  <si>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</si>
  <si>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</si>
  <si>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</si>
  <si>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</si>
  <si>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</si>
  <si>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</si>
  <si>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</si>
  <si>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</si>
  <si>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</si>
  <si>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</si>
  <si>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</si>
  <si>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</si>
  <si>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</si>
  <si>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</si>
  <si>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</si>
  <si>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</si>
  <si>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</si>
  <si>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</si>
  <si>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</si>
  <si>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</si>
  <si>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</si>
  <si>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</si>
  <si>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</si>
  <si>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</si>
  <si>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</si>
  <si>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</si>
  <si>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</si>
  <si>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</si>
  <si>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</si>
  <si>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</si>
  <si>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</si>
  <si>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</si>
  <si>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</si>
  <si>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</si>
  <si>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</si>
  <si>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</si>
  <si>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</si>
  <si>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</si>
  <si>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</si>
  <si>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</si>
  <si>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</si>
  <si>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</si>
  <si>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</si>
  <si>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</si>
  <si>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</si>
  <si>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</si>
  <si>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</si>
  <si>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</si>
  <si>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</si>
  <si>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</si>
  <si>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</si>
  <si>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</si>
  <si>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</si>
  <si>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</si>
  <si>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</si>
  <si>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</si>
  <si>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</si>
  <si>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</si>
  <si>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</si>
  <si>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</si>
  <si>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</si>
  <si>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</si>
  <si>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</si>
  <si>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</si>
  <si>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</si>
  <si>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</si>
  <si>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</si>
  <si>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</si>
  <si>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</si>
  <si>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</si>
  <si>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</si>
  <si>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</si>
  <si>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</si>
  <si>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</si>
  <si>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</si>
  <si>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</si>
  <si>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</si>
  <si>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</si>
  <si>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</si>
  <si>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</si>
  <si>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</si>
  <si>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</si>
  <si>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</si>
  <si>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</si>
  <si>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</si>
  <si>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</si>
  <si>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</si>
  <si>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</si>
  <si>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</si>
  <si>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</si>
  <si>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</si>
  <si>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</si>
  <si>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</si>
  <si>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</si>
  <si>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</si>
  <si>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</si>
  <si>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</si>
  <si>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</si>
  <si>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</si>
  <si>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</si>
  <si>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</si>
  <si>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</si>
  <si>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</si>
  <si>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</si>
  <si>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</si>
  <si>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</si>
  <si>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</si>
  <si>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</si>
  <si>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</si>
  <si>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</si>
  <si>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</si>
  <si>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</si>
  <si>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</si>
  <si>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</si>
  <si>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</si>
  <si>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</si>
  <si>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</si>
  <si>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</si>
  <si>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</si>
  <si>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</si>
  <si>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</si>
  <si>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</si>
  <si>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</si>
  <si>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</si>
  <si>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</si>
  <si>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</si>
  <si>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</si>
  <si>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</si>
  <si>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</si>
  <si>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</si>
  <si>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</si>
  <si>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</si>
  <si>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</si>
  <si>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</si>
  <si>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</si>
  <si>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</si>
  <si>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</si>
  <si>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</si>
  <si>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</si>
  <si>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</si>
  <si>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</si>
  <si>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</si>
  <si>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</si>
  <si>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</si>
  <si>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</si>
  <si>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</si>
  <si>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</si>
  <si>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</si>
  <si>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</si>
  <si>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</si>
  <si>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</si>
  <si>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</si>
  <si>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</si>
  <si>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</si>
  <si>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</si>
  <si>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</si>
  <si>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</si>
  <si>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</si>
  <si>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</si>
  <si>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</si>
  <si>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</si>
  <si>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</si>
  <si>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</si>
  <si>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</si>
  <si>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</si>
  <si>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</si>
  <si>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</si>
  <si>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</si>
  <si>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</si>
  <si>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</si>
  <si>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</si>
  <si>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</si>
  <si>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</si>
  <si>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</si>
  <si>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</si>
  <si>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</si>
  <si>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</si>
  <si>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</si>
  <si>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</si>
  <si>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</si>
  <si>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</si>
  <si>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</si>
  <si>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</si>
  <si>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</si>
  <si>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</si>
  <si>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</si>
  <si>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</si>
  <si>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</si>
  <si>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</si>
  <si>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</si>
  <si>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</si>
  <si>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</si>
  <si>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</si>
  <si>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</si>
  <si>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</si>
  <si>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</si>
  <si>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</si>
  <si>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</si>
  <si>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</si>
  <si>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</si>
  <si>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</si>
  <si>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</si>
  <si>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</si>
  <si>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</si>
  <si>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</si>
  <si>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</si>
  <si>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</si>
  <si>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</si>
  <si>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</si>
  <si>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</si>
  <si>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</si>
  <si>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</si>
  <si>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</si>
  <si>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</si>
  <si>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</si>
  <si>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</si>
  <si>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</si>
  <si>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</si>
  <si>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</si>
  <si>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</si>
  <si>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</si>
  <si>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</si>
  <si>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</si>
  <si>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</si>
  <si>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</si>
  <si>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</si>
  <si>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</si>
  <si>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</si>
  <si>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</si>
  <si>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</si>
  <si>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</si>
  <si>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</si>
  <si>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</si>
  <si>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</si>
  <si>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</si>
  <si>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</si>
  <si>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</si>
  <si>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</si>
  <si>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</si>
  <si>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</si>
  <si>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</si>
  <si>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</si>
  <si>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</si>
  <si>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</si>
  <si>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</si>
  <si>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</si>
  <si>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</si>
  <si>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</si>
  <si>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</si>
  <si>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</si>
  <si>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</si>
  <si>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</si>
  <si>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</si>
  <si>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</si>
  <si>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</si>
  <si>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</si>
  <si>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</si>
  <si>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</si>
  <si>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</si>
  <si>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</si>
  <si>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</si>
  <si>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</si>
  <si>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</si>
  <si>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</si>
  <si>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</si>
  <si>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</si>
  <si>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</si>
  <si>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</si>
  <si>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</si>
  <si>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</si>
  <si>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</si>
  <si>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</si>
  <si>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</si>
  <si>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</si>
  <si>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</si>
  <si>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</si>
  <si>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</si>
  <si>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</si>
  <si>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</si>
  <si>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</si>
  <si>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</si>
  <si>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</si>
  <si>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</si>
  <si>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</si>
  <si>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</si>
  <si>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</si>
  <si>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</si>
  <si>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</si>
  <si>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</si>
  <si>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</si>
  <si>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</si>
  <si>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</si>
  <si>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</si>
  <si>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</si>
  <si>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</si>
  <si>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</si>
  <si>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</si>
  <si>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</si>
  <si>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</si>
  <si>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</si>
  <si>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</si>
  <si>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</si>
  <si>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</si>
  <si>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</si>
  <si>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</si>
  <si>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</si>
  <si>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</si>
  <si>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</si>
  <si>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</si>
  <si>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</si>
  <si>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</si>
  <si>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</si>
  <si>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</si>
  <si>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</si>
  <si>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</si>
  <si>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</si>
  <si>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</si>
  <si>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</si>
  <si>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</si>
  <si>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</si>
  <si>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</si>
  <si>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</si>
  <si>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</si>
  <si>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</si>
  <si>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</si>
  <si>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</si>
  <si>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</si>
  <si>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</si>
  <si>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</si>
  <si>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</si>
  <si>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</si>
  <si>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</si>
  <si>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</si>
  <si>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</si>
  <si>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</si>
  <si>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</si>
  <si>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</si>
  <si>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</si>
  <si>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</si>
  <si>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</si>
  <si>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</si>
  <si>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</si>
  <si>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</si>
  <si>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</si>
  <si>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</si>
  <si>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</si>
  <si>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</si>
  <si>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</si>
  <si>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</si>
  <si>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</si>
  <si>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</si>
  <si>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</si>
  <si>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</si>
  <si>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</si>
  <si>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</si>
  <si>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</si>
  <si>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</si>
  <si>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</si>
  <si>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</si>
  <si>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</si>
  <si>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</si>
  <si>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</si>
  <si>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</si>
  <si>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</si>
  <si>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</si>
  <si>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</si>
  <si>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</si>
  <si>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</si>
  <si>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</si>
  <si>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</si>
  <si>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</si>
  <si>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</si>
  <si>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</si>
  <si>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</si>
  <si>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</si>
  <si>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</si>
  <si>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</si>
  <si>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</si>
  <si>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</si>
  <si>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</si>
  <si>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</si>
  <si>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</si>
  <si>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</si>
  <si>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</si>
  <si>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</si>
  <si>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</si>
  <si>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</si>
  <si>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</si>
  <si>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</si>
  <si>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</si>
  <si>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</si>
  <si>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</si>
  <si>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</si>
  <si>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</si>
  <si>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</si>
  <si>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</si>
  <si>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</si>
  <si>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</si>
  <si>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</si>
  <si>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</si>
  <si>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</si>
  <si>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</si>
  <si>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</si>
  <si>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</si>
  <si>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</si>
  <si>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</si>
  <si>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</si>
  <si>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</si>
  <si>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</si>
  <si>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</si>
  <si>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</si>
  <si>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</si>
  <si>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</si>
  <si>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</si>
  <si>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</si>
  <si>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</si>
  <si>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</si>
  <si>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</si>
  <si>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</si>
  <si>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</si>
  <si>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</si>
  <si>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</si>
  <si>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</si>
  <si>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</si>
  <si>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</si>
  <si>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</si>
  <si>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</si>
  <si>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</si>
  <si>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</si>
  <si>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</si>
  <si>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</si>
  <si>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</si>
  <si>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</si>
  <si>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</si>
  <si>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</si>
  <si>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</si>
  <si>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</si>
  <si>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</si>
  <si>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</si>
  <si>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</si>
  <si>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</si>
  <si>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</si>
  <si>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</si>
  <si>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</si>
  <si>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</si>
  <si>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</si>
  <si>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</si>
  <si>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</si>
  <si>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</si>
  <si>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</si>
  <si>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</si>
  <si>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</si>
  <si>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</si>
  <si>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</si>
  <si>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</si>
  <si>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</si>
  <si>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</si>
  <si>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</si>
  <si>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</si>
  <si>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</si>
  <si>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</si>
  <si>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</si>
  <si>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</si>
  <si>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</si>
  <si>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</si>
  <si>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</si>
  <si>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</si>
  <si>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</si>
  <si>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</si>
  <si>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</si>
  <si>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</si>
  <si>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</si>
  <si>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</si>
  <si>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</si>
  <si>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</si>
  <si>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</si>
  <si>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</si>
  <si>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</si>
  <si>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</si>
  <si>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</si>
  <si>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</si>
  <si>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</si>
  <si>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</si>
  <si>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</si>
  <si>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</si>
  <si>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</si>
  <si>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</si>
  <si>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</si>
  <si>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</si>
  <si>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</si>
  <si>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</si>
  <si>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</si>
  <si>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</si>
  <si>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</si>
  <si>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</si>
  <si>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</si>
  <si>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</si>
  <si>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</si>
  <si>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</si>
  <si>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</si>
  <si>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</si>
  <si>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</si>
  <si>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</si>
  <si>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</si>
  <si>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</si>
  <si>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</si>
  <si>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</si>
  <si>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</si>
  <si>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</si>
  <si>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</si>
  <si>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</si>
  <si>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</si>
  <si>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</si>
  <si>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</si>
  <si>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</si>
  <si>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</si>
  <si>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</si>
  <si>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</si>
  <si>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</si>
  <si>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</si>
  <si>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</si>
  <si>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</si>
  <si>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</si>
  <si>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</si>
  <si>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</si>
  <si>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</si>
  <si>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</si>
  <si>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</si>
  <si>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</si>
  <si>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</si>
  <si>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</si>
  <si>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</si>
  <si>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</si>
  <si>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</si>
  <si>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</si>
  <si>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</si>
  <si>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</si>
  <si>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</si>
  <si>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</si>
  <si>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</si>
  <si>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</si>
  <si>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</si>
  <si>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</si>
  <si>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</si>
  <si>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</si>
  <si>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</si>
  <si>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</si>
  <si>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</si>
  <si>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</si>
  <si>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</si>
  <si>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</si>
  <si>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</si>
  <si>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</si>
  <si>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</si>
  <si>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</si>
  <si>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</si>
  <si>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</si>
  <si>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</si>
  <si>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</si>
  <si>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</si>
  <si>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</si>
  <si>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</si>
  <si>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</si>
  <si>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</si>
  <si>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</si>
  <si>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</si>
  <si>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</si>
  <si>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</si>
  <si>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</si>
  <si>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</si>
  <si>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</si>
  <si>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</si>
  <si>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</si>
  <si>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</si>
  <si>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</si>
  <si>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</si>
  <si>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</si>
  <si>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</si>
  <si>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</si>
  <si>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</si>
  <si>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</si>
  <si>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</si>
  <si>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</si>
  <si>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</si>
  <si>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</si>
  <si>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</si>
  <si>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</si>
  <si>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</si>
  <si>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</si>
  <si>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</si>
  <si>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</si>
  <si>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</si>
  <si>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</si>
  <si>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</si>
  <si>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</si>
  <si>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</si>
  <si>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</si>
  <si>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</si>
  <si>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</si>
  <si>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</si>
  <si>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</si>
  <si>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</si>
  <si>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</si>
  <si>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</si>
  <si>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</si>
  <si>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</si>
  <si>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</si>
  <si>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</si>
  <si>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</si>
  <si>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</si>
  <si>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</si>
  <si>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</si>
  <si>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</si>
  <si>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</si>
  <si>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</si>
  <si>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</si>
  <si>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</si>
  <si>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</si>
  <si>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</si>
  <si>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</si>
  <si>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</si>
  <si>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</si>
  <si>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</si>
  <si>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</si>
  <si>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</si>
  <si>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</si>
  <si>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</si>
  <si>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</si>
  <si>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</si>
  <si>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</si>
  <si>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</si>
  <si>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</si>
  <si>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</si>
  <si>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</si>
  <si>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</si>
  <si>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</si>
  <si>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</si>
  <si>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</si>
  <si>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</si>
  <si>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</si>
  <si>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</si>
  <si>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</si>
  <si>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</si>
  <si>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</si>
  <si>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</si>
  <si>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</si>
  <si>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</si>
  <si>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</si>
  <si>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</si>
  <si>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</si>
  <si>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</si>
  <si>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</si>
  <si>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</si>
  <si>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</si>
  <si>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</si>
  <si>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</si>
  <si>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</si>
  <si>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</si>
  <si>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</si>
  <si>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</si>
  <si>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</si>
  <si>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</si>
  <si>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</si>
  <si>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</si>
  <si>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</si>
  <si>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</si>
  <si>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</si>
  <si>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</si>
  <si>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</si>
  <si>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</si>
  <si>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</si>
  <si>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</si>
  <si>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</si>
  <si>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</si>
  <si>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</si>
  <si>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</si>
  <si>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</si>
  <si>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</si>
  <si>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</si>
  <si>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</si>
  <si>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</si>
  <si>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</si>
  <si>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</si>
  <si>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</si>
  <si>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</si>
  <si>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</si>
  <si>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</si>
  <si>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</si>
  <si>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</si>
  <si>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</si>
  <si>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</si>
  <si>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</si>
  <si>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</si>
  <si>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</si>
  <si>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</si>
  <si>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</si>
  <si>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</si>
  <si>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</si>
  <si>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</si>
  <si>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</si>
  <si>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</si>
  <si>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</si>
  <si>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</si>
  <si>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</si>
  <si>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</si>
  <si>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</si>
  <si>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</si>
  <si>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</si>
  <si>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</si>
  <si>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</si>
  <si>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</si>
  <si>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</si>
  <si>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</si>
  <si>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</si>
  <si>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</si>
  <si>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</si>
  <si>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</si>
  <si>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</si>
  <si>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</si>
  <si>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</si>
  <si>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</si>
  <si>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</si>
  <si>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</si>
  <si>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</si>
  <si>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</si>
  <si>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</si>
  <si>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</si>
  <si>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</si>
  <si>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</si>
  <si>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</si>
  <si>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</si>
  <si>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</si>
  <si>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</si>
  <si>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</si>
  <si>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</si>
  <si>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</si>
  <si>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</si>
  <si>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</si>
  <si>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</si>
  <si>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</si>
  <si>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</si>
  <si>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</si>
  <si>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</si>
  <si>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</si>
  <si>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</si>
  <si>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</si>
  <si>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</si>
  <si>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</si>
  <si>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</si>
  <si>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</si>
  <si>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</si>
  <si>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</si>
  <si>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</si>
  <si>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</si>
  <si>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</si>
  <si>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</si>
  <si>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</si>
  <si>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</si>
  <si>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</si>
  <si>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</si>
  <si>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</si>
  <si>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</si>
  <si>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</si>
  <si>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</si>
  <si>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</si>
  <si>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</si>
  <si>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</si>
  <si>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</si>
  <si>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</si>
  <si>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</si>
  <si>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</si>
  <si>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</si>
  <si>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</si>
  <si>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</si>
  <si>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</si>
  <si>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</si>
  <si>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</si>
  <si>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</si>
  <si>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</si>
  <si>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</si>
  <si>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</si>
  <si>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</si>
  <si>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</si>
  <si>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</si>
  <si>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</si>
  <si>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</si>
  <si>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</si>
  <si>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</si>
  <si>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</si>
  <si>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</si>
  <si>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</si>
  <si>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</si>
  <si>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</si>
  <si>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</si>
  <si>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</si>
  <si>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</si>
  <si>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</si>
  <si>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</si>
  <si>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</si>
  <si>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</si>
  <si>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</si>
  <si>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</si>
  <si>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</si>
  <si>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</si>
  <si>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</si>
  <si>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</si>
  <si>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</si>
  <si>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</si>
  <si>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</si>
  <si>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</si>
  <si>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</si>
  <si>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</si>
  <si>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</si>
  <si>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</si>
  <si>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</si>
  <si>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</si>
  <si>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</si>
  <si>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</si>
  <si>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</si>
  <si>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</si>
  <si>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</si>
  <si>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</si>
  <si>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</si>
  <si>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</si>
  <si>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</si>
  <si>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</si>
  <si>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</si>
  <si>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</si>
  <si>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</si>
  <si>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</si>
  <si>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</si>
  <si>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</si>
  <si>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</si>
  <si>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</si>
  <si>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</si>
  <si>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</si>
  <si>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</si>
  <si>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</si>
  <si>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</si>
  <si>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</si>
  <si>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</si>
  <si>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</si>
  <si>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</si>
  <si>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</si>
  <si>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</si>
  <si>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</si>
  <si>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</si>
  <si>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</si>
  <si>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</si>
  <si>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</si>
  <si>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</si>
  <si>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</si>
  <si>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</si>
  <si>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</si>
  <si>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</si>
  <si>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</si>
  <si>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</si>
  <si>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</si>
  <si>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</si>
  <si>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</si>
  <si>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</si>
  <si>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</si>
  <si>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</si>
  <si>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</si>
  <si>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</si>
  <si>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</si>
  <si>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</si>
  <si>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</si>
  <si>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</si>
  <si>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</si>
  <si>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</si>
  <si>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</si>
  <si>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</si>
  <si>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</si>
  <si>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</si>
  <si>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</si>
  <si>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</si>
  <si>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</si>
  <si>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</si>
  <si>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</si>
  <si>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</si>
  <si>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</si>
  <si>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</si>
  <si>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</si>
  <si>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</si>
  <si>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</si>
  <si>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</si>
  <si>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</si>
  <si>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</si>
  <si>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</si>
  <si>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</si>
  <si>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</si>
  <si>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</si>
  <si>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</si>
  <si>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</si>
  <si>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</si>
  <si>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</si>
  <si>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</si>
  <si>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</si>
  <si>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</si>
  <si>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</si>
  <si>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</si>
  <si>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</si>
  <si>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</si>
  <si>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</si>
  <si>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</si>
  <si>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</si>
  <si>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</si>
  <si>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</si>
  <si>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</si>
  <si>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</si>
  <si>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</si>
  <si>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</si>
  <si>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</si>
  <si>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</si>
  <si>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</si>
  <si>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</si>
  <si>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</si>
  <si>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</si>
  <si>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</si>
  <si>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</si>
  <si>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</si>
  <si>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</si>
  <si>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</si>
  <si>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</si>
  <si>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</si>
  <si>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</si>
  <si>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</si>
  <si>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</si>
  <si>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</si>
  <si>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</si>
  <si>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</si>
  <si>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</si>
  <si>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</si>
  <si>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</si>
  <si>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</si>
  <si>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</si>
  <si>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</si>
  <si>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</si>
  <si>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</si>
  <si>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</si>
  <si>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</si>
  <si>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</si>
  <si>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</si>
  <si>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</si>
  <si>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</si>
  <si>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</si>
  <si>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</si>
  <si>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</si>
  <si>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</si>
  <si>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</si>
  <si>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</si>
  <si>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</si>
  <si>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</si>
  <si>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</si>
  <si>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</si>
  <si>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</si>
  <si>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</si>
  <si>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</si>
  <si>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</si>
  <si>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</si>
  <si>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</si>
  <si>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</si>
  <si>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</si>
  <si>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</si>
  <si>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</si>
  <si>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</si>
  <si>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</si>
  <si>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</si>
  <si>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</si>
  <si>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</si>
  <si>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</si>
  <si>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</si>
  <si>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</si>
  <si>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</si>
  <si>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</si>
  <si>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</si>
  <si>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</si>
  <si>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</si>
  <si>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</si>
  <si>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</si>
  <si>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</si>
  <si>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</si>
  <si>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</si>
  <si>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</si>
  <si>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</si>
  <si>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</si>
  <si>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</si>
  <si>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</si>
  <si>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</si>
  <si>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</si>
  <si>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</si>
  <si>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</si>
  <si>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</si>
  <si>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</si>
  <si>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</si>
  <si>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</si>
  <si>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</si>
  <si>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</si>
  <si>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</si>
  <si>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</si>
  <si>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</si>
  <si>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</si>
  <si>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</si>
  <si>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</si>
  <si>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</si>
  <si>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</si>
  <si>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</si>
  <si>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</si>
  <si>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</si>
  <si>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</si>
  <si>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</si>
  <si>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</si>
  <si>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</si>
  <si>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</si>
  <si>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</si>
  <si>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</si>
  <si>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</si>
  <si>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</si>
  <si>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</si>
  <si>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</si>
  <si>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</si>
  <si>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</si>
  <si>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</si>
  <si>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</si>
  <si>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</si>
  <si>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</si>
  <si>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</si>
  <si>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</si>
  <si>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</si>
  <si>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</si>
  <si>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</si>
  <si>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</si>
  <si>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</si>
  <si>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</si>
  <si>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</si>
  <si>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</si>
  <si>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</si>
  <si>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</si>
  <si>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</si>
  <si>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</si>
  <si>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</si>
  <si>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</si>
  <si>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</si>
  <si>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</si>
  <si>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</si>
  <si>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</si>
  <si>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</si>
  <si>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</si>
  <si>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</si>
  <si>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</si>
  <si>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</si>
  <si>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</si>
  <si>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</si>
  <si>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</si>
  <si>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</si>
  <si>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</si>
  <si>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</si>
  <si>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</si>
  <si>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</si>
  <si>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</si>
  <si>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</si>
  <si>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</si>
  <si>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</si>
  <si>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</si>
  <si>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</si>
  <si>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</si>
  <si>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</si>
  <si>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</si>
  <si>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</si>
  <si>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</si>
  <si>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</si>
  <si>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</si>
  <si>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</si>
  <si>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</si>
  <si>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</si>
  <si>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</si>
  <si>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</si>
  <si>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</si>
  <si>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</si>
  <si>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</si>
  <si>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</si>
  <si>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</si>
  <si>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</si>
  <si>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</si>
  <si>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</si>
  <si>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</si>
  <si>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</si>
  <si>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</si>
  <si>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</si>
  <si>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</si>
  <si>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</si>
  <si>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</si>
  <si>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</si>
  <si>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</si>
  <si>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</si>
  <si>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</si>
  <si>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</si>
  <si>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</si>
  <si>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</si>
  <si>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</si>
  <si>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</si>
  <si>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</si>
  <si>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</si>
  <si>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</si>
  <si>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</si>
  <si>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</si>
  <si>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</si>
  <si>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</si>
  <si>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</si>
  <si>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</si>
  <si>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</si>
  <si>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</si>
  <si>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</si>
  <si>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</si>
  <si>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</si>
  <si>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</si>
  <si>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</si>
  <si>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</si>
  <si>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</si>
  <si>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</si>
  <si>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</si>
  <si>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</si>
  <si>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</si>
  <si>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</si>
  <si>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</si>
  <si>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</si>
  <si>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</si>
  <si>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</si>
  <si>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</si>
  <si>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</si>
  <si>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</si>
  <si>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</si>
  <si>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</si>
  <si>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</si>
  <si>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</si>
  <si>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</si>
  <si>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</si>
  <si>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</si>
  <si>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</si>
  <si>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</si>
  <si>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</si>
  <si>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</si>
  <si>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</si>
  <si>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</si>
  <si>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</si>
  <si>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</si>
  <si>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</si>
  <si>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</si>
  <si>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</si>
  <si>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</si>
  <si>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</si>
  <si>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</si>
  <si>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</si>
  <si>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</si>
  <si>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</si>
  <si>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</si>
  <si>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</si>
  <si>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</si>
  <si>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</si>
  <si>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</si>
  <si>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</si>
  <si>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</si>
  <si>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</si>
  <si>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</si>
  <si>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</si>
  <si>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</si>
  <si>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</si>
  <si>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</si>
  <si>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</si>
  <si>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</si>
  <si>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</si>
  <si>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</si>
  <si>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</si>
  <si>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</si>
  <si>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</si>
  <si>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</si>
  <si>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</si>
  <si>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</si>
  <si>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</si>
  <si>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</si>
  <si>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</si>
  <si>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</si>
  <si>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</si>
  <si>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</si>
  <si>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</si>
  <si>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</si>
  <si>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</si>
  <si>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</si>
  <si>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</si>
  <si>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</si>
  <si>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</si>
  <si>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</si>
  <si>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</si>
  <si>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</si>
  <si>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</si>
  <si>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</si>
  <si>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</si>
  <si>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</si>
  <si>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</si>
  <si>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</si>
  <si>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</si>
  <si>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</si>
  <si>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</si>
  <si>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</si>
  <si>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</si>
  <si>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</si>
  <si>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</si>
  <si>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</si>
  <si>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</si>
  <si>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</si>
  <si>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</si>
  <si>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</si>
  <si>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</si>
  <si>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</si>
  <si>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</si>
  <si>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</si>
  <si>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</si>
  <si>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</si>
  <si>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</si>
  <si>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</si>
  <si>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</si>
  <si>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</si>
  <si>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</si>
  <si>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</si>
  <si>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</si>
  <si>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</si>
  <si>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</si>
  <si>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</si>
  <si>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</si>
  <si>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</si>
  <si>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</si>
  <si>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</si>
  <si>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</si>
  <si>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</si>
  <si>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</si>
  <si>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</si>
  <si>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</si>
  <si>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</si>
  <si>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</si>
  <si>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</si>
  <si>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</si>
  <si>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</si>
  <si>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</si>
  <si>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</si>
  <si>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</si>
  <si>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</si>
  <si>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</si>
  <si>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</si>
  <si>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</si>
  <si>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</si>
  <si>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</si>
  <si>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</si>
  <si>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</si>
  <si>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</si>
  <si>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</si>
  <si>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</si>
  <si>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</si>
  <si>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</si>
  <si>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</si>
  <si>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</si>
  <si>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</si>
  <si>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</si>
  <si>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</si>
  <si>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</si>
  <si>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</si>
  <si>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</si>
  <si>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</si>
  <si>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</si>
  <si>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</si>
  <si>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</si>
  <si>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</si>
  <si>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</si>
  <si>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</si>
  <si>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</si>
  <si>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</si>
  <si>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</si>
  <si>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</si>
  <si>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</si>
  <si>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</si>
  <si>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</si>
  <si>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</si>
  <si>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</si>
  <si>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</si>
  <si>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</si>
  <si>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</si>
  <si>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</si>
  <si>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</si>
  <si>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</si>
  <si>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</si>
  <si>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</si>
  <si>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</si>
  <si>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</si>
  <si>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</si>
  <si>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</si>
  <si>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</si>
  <si>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</si>
  <si>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</si>
  <si>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</si>
  <si>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</si>
  <si>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</si>
  <si>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</si>
  <si>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</si>
  <si>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</si>
  <si>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</si>
  <si>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</si>
  <si>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</si>
  <si>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</si>
  <si>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</si>
  <si>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</si>
  <si>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</si>
  <si>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</si>
  <si>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</si>
  <si>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</si>
  <si>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</si>
  <si>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</si>
  <si>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</si>
  <si>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</si>
  <si>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</si>
  <si>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</si>
  <si>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</si>
  <si>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</si>
  <si>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</si>
  <si>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</si>
  <si>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</si>
  <si>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</si>
  <si>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</si>
  <si>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</si>
  <si>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</si>
  <si>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</si>
  <si>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</si>
  <si>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</si>
  <si>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</si>
  <si>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</si>
  <si>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</si>
  <si>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</si>
  <si>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</si>
  <si>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</si>
  <si>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</si>
  <si>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</si>
  <si>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</si>
  <si>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</si>
  <si>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</si>
  <si>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</si>
  <si>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</si>
  <si>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</si>
  <si>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</si>
  <si>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</si>
  <si>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</si>
  <si>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</si>
  <si>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</si>
  <si>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</si>
  <si>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</si>
  <si>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</si>
  <si>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</si>
  <si>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</si>
  <si>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</si>
  <si>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</si>
  <si>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</si>
  <si>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</si>
  <si>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</si>
  <si>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</si>
  <si>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</si>
  <si>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</si>
  <si>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</si>
  <si>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</si>
  <si>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</si>
  <si>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</si>
  <si>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</si>
  <si>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</si>
  <si>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</si>
  <si>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</si>
  <si>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</si>
  <si>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</si>
  <si>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</si>
  <si>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</si>
  <si>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</si>
  <si>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</si>
  <si>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</si>
  <si>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</si>
  <si>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</si>
  <si>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</si>
  <si>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</si>
  <si>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</si>
  <si>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</si>
  <si>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</si>
  <si>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</si>
  <si>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</si>
  <si>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</si>
  <si>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</si>
  <si>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</si>
  <si>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</si>
  <si>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</si>
  <si>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</si>
  <si>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</si>
  <si>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</si>
  <si>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</si>
  <si>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</si>
  <si>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</si>
  <si>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</si>
  <si>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</si>
  <si>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</si>
  <si>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</si>
  <si>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</si>
  <si>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</si>
  <si>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</si>
  <si>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</si>
  <si>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</si>
  <si>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</si>
  <si>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</si>
  <si>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</si>
  <si>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</si>
  <si>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</si>
  <si>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</si>
  <si>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</si>
  <si>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</si>
  <si>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</si>
  <si>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</si>
  <si>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</si>
  <si>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</si>
  <si>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</si>
  <si>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</si>
  <si>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</si>
  <si>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</si>
  <si>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</si>
  <si>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</si>
  <si>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</si>
  <si>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</si>
  <si>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</si>
  <si>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</si>
  <si>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</si>
  <si>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</si>
  <si>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</si>
  <si>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</si>
  <si>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</si>
  <si>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</si>
  <si>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</si>
  <si>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</si>
  <si>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</si>
  <si>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</si>
  <si>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</si>
  <si>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</si>
  <si>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</si>
  <si>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</si>
  <si>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</si>
  <si>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</si>
  <si>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</si>
  <si>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</si>
  <si>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</si>
  <si>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</si>
  <si>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</si>
  <si>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</si>
  <si>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</si>
  <si>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</si>
  <si>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</si>
  <si>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</si>
  <si>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</si>
  <si>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</si>
  <si>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</si>
  <si>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</si>
  <si>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</si>
  <si>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</si>
  <si>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</si>
  <si>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</si>
  <si>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</si>
  <si>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</si>
  <si>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</si>
  <si>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</si>
  <si>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</si>
  <si>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</si>
  <si>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</si>
  <si>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</si>
  <si>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</si>
  <si>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</si>
  <si>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</si>
  <si>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</si>
  <si>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</si>
  <si>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</si>
  <si>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</si>
  <si>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</si>
  <si>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</si>
  <si>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</si>
  <si>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</si>
  <si>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</si>
  <si>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</si>
  <si>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</si>
  <si>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</si>
  <si>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</si>
  <si>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</si>
  <si>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</si>
  <si>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</si>
  <si>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</si>
  <si>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</si>
  <si>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</si>
  <si>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</si>
  <si>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</si>
  <si>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</si>
  <si>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</si>
  <si>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</si>
  <si>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</si>
  <si>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</si>
  <si>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</si>
  <si>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</si>
  <si>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</si>
  <si>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</si>
  <si>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</si>
  <si>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</si>
  <si>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</si>
  <si>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</si>
  <si>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</si>
  <si>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</si>
  <si>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</si>
  <si>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</si>
  <si>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</si>
  <si>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</si>
  <si>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</si>
  <si>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</si>
  <si>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</si>
  <si>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</si>
  <si>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</si>
  <si>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</si>
  <si>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</si>
  <si>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</si>
  <si>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</si>
  <si>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</si>
  <si>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</si>
  <si>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</si>
  <si>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</si>
  <si>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</si>
  <si>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</si>
  <si>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</si>
  <si>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</si>
  <si>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</si>
  <si>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</si>
  <si>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</si>
  <si>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</si>
  <si>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</si>
  <si>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</si>
  <si>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</si>
  <si>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</si>
  <si>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</si>
  <si>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</si>
  <si>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</si>
  <si>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</si>
  <si>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</si>
  <si>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</si>
  <si>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</si>
  <si>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</si>
  <si>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</si>
  <si>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</si>
  <si>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</si>
  <si>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</si>
  <si>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</si>
  <si>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</si>
  <si>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</si>
  <si>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</si>
  <si>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</si>
  <si>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</si>
  <si>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</si>
  <si>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</si>
  <si>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</si>
  <si>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</si>
  <si>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</si>
  <si>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</si>
  <si>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</si>
  <si>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</si>
  <si>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</si>
  <si>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</si>
  <si>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</si>
  <si>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</si>
  <si>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</si>
  <si>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</si>
  <si>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</si>
  <si>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</si>
  <si>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</si>
  <si>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</si>
  <si>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</si>
  <si>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</si>
  <si>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</si>
  <si>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</si>
  <si>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</si>
  <si>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</si>
  <si>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</si>
  <si>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</si>
  <si>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</si>
  <si>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</si>
  <si>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</si>
  <si>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</si>
  <si>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</si>
  <si>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</si>
  <si>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</si>
  <si>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</si>
  <si>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</si>
  <si>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</si>
  <si>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</si>
  <si>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</si>
  <si>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</si>
  <si>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</si>
  <si>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</si>
  <si>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</si>
  <si>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</si>
  <si>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</si>
  <si>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</si>
  <si>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</si>
  <si>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</si>
  <si>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</si>
  <si>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</si>
  <si>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</si>
  <si>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</si>
  <si>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</si>
  <si>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</si>
  <si>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</si>
  <si>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</si>
  <si>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</si>
  <si>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</si>
  <si>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</si>
  <si>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</si>
  <si>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</si>
  <si>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</si>
  <si>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</si>
  <si>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</si>
  <si>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</si>
  <si>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</si>
  <si>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</si>
  <si>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</si>
  <si>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</si>
  <si>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</si>
  <si>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</si>
  <si>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</si>
  <si>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</si>
  <si>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</si>
  <si>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</si>
  <si>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</si>
  <si>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</si>
  <si>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</si>
  <si>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</si>
  <si>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</si>
  <si>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</si>
  <si>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</si>
  <si>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</si>
  <si>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</si>
  <si>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</si>
  <si>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</si>
  <si>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</si>
  <si>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</si>
  <si>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</si>
  <si>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</si>
  <si>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</si>
  <si>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</si>
  <si>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</si>
  <si>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</si>
  <si>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</si>
  <si>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</si>
  <si>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</si>
  <si>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</si>
  <si>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</si>
  <si>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</si>
  <si>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</si>
  <si>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</si>
  <si>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</si>
  <si>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</si>
  <si>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</si>
  <si>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</si>
  <si>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</si>
  <si>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</si>
  <si>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</si>
  <si>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</si>
  <si>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</si>
  <si>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</si>
  <si>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</si>
  <si>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</si>
  <si>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</si>
  <si>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</si>
  <si>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</si>
  <si>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</si>
  <si>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</si>
  <si>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</si>
  <si>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</si>
  <si>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</si>
  <si>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</si>
  <si>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</si>
  <si>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</si>
  <si>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</si>
  <si>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</si>
  <si>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</si>
  <si>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</si>
  <si>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</si>
  <si>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</si>
  <si>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</si>
  <si>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</si>
  <si>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</si>
  <si>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</si>
  <si>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</si>
  <si>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</si>
  <si>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</si>
  <si>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</si>
  <si>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</si>
  <si>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</si>
  <si>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</si>
  <si>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</si>
  <si>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</si>
  <si>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</si>
  <si>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</si>
  <si>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</si>
  <si>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</si>
  <si>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</si>
  <si>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</si>
  <si>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</si>
  <si>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</si>
  <si>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</si>
  <si>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</si>
  <si>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</si>
  <si>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</si>
  <si>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</si>
  <si>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</si>
  <si>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</si>
  <si>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</si>
  <si>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</si>
  <si>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</si>
  <si>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</si>
  <si>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</si>
  <si>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</si>
  <si>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</si>
  <si>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</si>
  <si>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</si>
  <si>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</si>
  <si>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</si>
  <si>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</si>
  <si>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</si>
  <si>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</si>
  <si>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</si>
  <si>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</si>
  <si>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</si>
  <si>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</si>
  <si>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</si>
  <si>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</si>
  <si>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</si>
  <si>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</si>
  <si>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</si>
  <si>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</si>
  <si>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</si>
  <si>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</si>
  <si>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</si>
  <si>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</si>
  <si>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</si>
  <si>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</si>
  <si>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</si>
  <si>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</si>
  <si>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</si>
  <si>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</si>
  <si>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</si>
  <si>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</si>
  <si>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</si>
  <si>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</si>
  <si>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</si>
  <si>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</si>
  <si>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</si>
  <si>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</si>
  <si>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</si>
  <si>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</si>
  <si>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</si>
  <si>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</si>
  <si>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</si>
  <si>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</si>
  <si>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</si>
  <si>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</si>
  <si>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</si>
  <si>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</si>
  <si>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</si>
  <si>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</si>
  <si>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</si>
  <si>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</si>
  <si>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</si>
  <si>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</si>
  <si>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</si>
  <si>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</si>
  <si>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</si>
  <si>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</si>
  <si>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</si>
  <si>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</si>
  <si>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</si>
  <si>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</si>
  <si>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</si>
  <si>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</si>
  <si>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</si>
  <si>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</si>
  <si>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</si>
  <si>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</si>
  <si>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</si>
  <si>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</si>
  <si>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</si>
  <si>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</si>
  <si>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</si>
  <si>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</si>
  <si>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</si>
  <si>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</si>
  <si>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</si>
  <si>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</si>
  <si>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</si>
  <si>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</si>
  <si>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</si>
  <si>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</si>
  <si>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</si>
  <si>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</si>
  <si>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</si>
  <si>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</si>
  <si>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</si>
  <si>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</si>
  <si>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</si>
  <si>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</si>
  <si>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</si>
  <si>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</si>
  <si>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</si>
  <si>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</si>
  <si>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</si>
  <si>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</si>
  <si>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</si>
  <si>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</si>
  <si>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</si>
  <si>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</si>
  <si>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</si>
  <si>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</si>
  <si>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</si>
  <si>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</si>
  <si>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</si>
  <si>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</si>
  <si>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</si>
  <si>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</si>
  <si>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</si>
  <si>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</si>
  <si>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</si>
  <si>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</si>
  <si>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</si>
  <si>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</si>
  <si>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</si>
  <si>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</si>
  <si>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</si>
  <si>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</si>
  <si>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</si>
  <si>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</si>
  <si>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</si>
  <si>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</si>
  <si>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</si>
  <si>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</si>
  <si>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</si>
  <si>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</si>
  <si>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</si>
  <si>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</si>
  <si>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</si>
  <si>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</si>
  <si>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</si>
  <si>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</si>
  <si>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</si>
  <si>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</si>
  <si>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</si>
  <si>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</si>
  <si>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</si>
  <si>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</si>
  <si>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</si>
  <si>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</si>
  <si>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</si>
  <si>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</si>
  <si>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</si>
  <si>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</si>
  <si>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</si>
  <si>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</si>
  <si>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</si>
  <si>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</si>
  <si>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</si>
  <si>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</si>
  <si>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</si>
  <si>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</si>
  <si>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</si>
  <si>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</si>
  <si>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</si>
  <si>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</si>
  <si>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</si>
  <si>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</si>
  <si>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</si>
  <si>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</si>
  <si>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</si>
  <si>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</si>
  <si>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</si>
  <si>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</si>
  <si>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</si>
  <si>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</si>
  <si>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</si>
  <si>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</si>
  <si>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</si>
  <si>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</si>
  <si>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</si>
  <si>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</si>
  <si>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</si>
  <si>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</si>
  <si>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</si>
  <si>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</si>
  <si>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</si>
  <si>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</si>
  <si>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</si>
  <si>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</si>
  <si>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</si>
  <si>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</si>
  <si>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</si>
  <si>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</si>
  <si>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</si>
  <si>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</si>
  <si>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</si>
  <si>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</si>
  <si>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</si>
  <si>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</si>
  <si>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</si>
  <si>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</si>
  <si>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</si>
  <si>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</si>
  <si>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</si>
  <si>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</si>
  <si>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</si>
  <si>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</si>
  <si>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</si>
  <si>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</si>
  <si>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</si>
  <si>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</si>
  <si>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</si>
  <si>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</si>
  <si>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</si>
  <si>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</si>
  <si>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</si>
  <si>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</si>
  <si>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</si>
  <si>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</si>
  <si>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</si>
  <si>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</si>
  <si>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</si>
  <si>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</si>
  <si>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</si>
  <si>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</si>
  <si>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</si>
  <si>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</si>
  <si>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</si>
  <si>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</si>
  <si>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</si>
  <si>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</si>
  <si>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</si>
  <si>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</si>
  <si>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</si>
  <si>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</si>
  <si>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</si>
  <si>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</si>
  <si>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</si>
  <si>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</si>
  <si>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</si>
  <si>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</si>
  <si>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</si>
  <si>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</si>
  <si>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</si>
  <si>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</si>
  <si>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</si>
  <si>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</si>
  <si>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</si>
  <si>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</si>
  <si>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</si>
  <si>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</si>
  <si>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</si>
  <si>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</si>
  <si>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</si>
  <si>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</si>
  <si>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</si>
  <si>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</si>
  <si>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</si>
  <si>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</si>
  <si>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</si>
  <si>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</si>
  <si>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</si>
  <si>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</si>
  <si>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</si>
  <si>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</si>
  <si>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</si>
  <si>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</si>
  <si>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</si>
  <si>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</si>
  <si>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</si>
  <si>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</si>
  <si>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</si>
  <si>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</si>
  <si>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</si>
  <si>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</si>
  <si>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</si>
  <si>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</si>
  <si>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</si>
  <si>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</si>
  <si>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</si>
  <si>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</si>
  <si>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</si>
  <si>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</si>
  <si>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</si>
  <si>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</si>
  <si>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</si>
  <si>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</si>
  <si>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</si>
  <si>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</si>
  <si>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</si>
  <si>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</si>
  <si>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</si>
  <si>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</si>
  <si>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</si>
  <si>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</si>
  <si>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</si>
  <si>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</si>
  <si>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</si>
  <si>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</si>
  <si>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</si>
  <si>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</si>
  <si>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</si>
  <si>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</si>
  <si>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</si>
  <si>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</si>
  <si>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</si>
  <si>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</si>
  <si>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</si>
  <si>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</si>
  <si>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</si>
  <si>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</si>
  <si>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</si>
  <si>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</si>
  <si>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</si>
  <si>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</si>
  <si>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</si>
  <si>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</si>
  <si>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</si>
  <si>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</si>
  <si>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</si>
  <si>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</si>
  <si>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</si>
  <si>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</si>
  <si>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</si>
  <si>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</si>
  <si>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</si>
  <si>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</si>
  <si>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</si>
  <si>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</si>
  <si>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</si>
  <si>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</si>
  <si>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</si>
  <si>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</si>
  <si>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</si>
  <si>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</si>
  <si>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</si>
  <si>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</si>
  <si>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</si>
  <si>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</si>
  <si>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</si>
  <si>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</si>
  <si>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</si>
  <si>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</si>
  <si>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</si>
  <si>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</si>
  <si>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</si>
  <si>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</si>
  <si>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</si>
  <si>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</si>
  <si>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</si>
  <si>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</si>
  <si>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</si>
  <si>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</si>
  <si>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</si>
  <si>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</si>
  <si>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</si>
  <si>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</si>
  <si>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</si>
  <si>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</si>
  <si>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</si>
  <si>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</si>
  <si>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</si>
  <si>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</si>
  <si>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</si>
  <si>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</si>
  <si>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</si>
  <si>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</si>
  <si>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</si>
  <si>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</si>
  <si>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</si>
  <si>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</si>
  <si>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</si>
  <si>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</si>
  <si>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</si>
  <si>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</si>
  <si>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</si>
  <si>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</si>
  <si>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</si>
  <si>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</si>
  <si>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</si>
  <si>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</si>
  <si>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</si>
  <si>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</si>
  <si>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</si>
  <si>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</si>
  <si>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</si>
  <si>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</si>
  <si>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</si>
  <si>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</si>
  <si>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</si>
  <si>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</si>
  <si>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</si>
  <si>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</si>
  <si>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</si>
  <si>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</si>
  <si>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</si>
  <si>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</si>
  <si>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</si>
  <si>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</si>
  <si>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</si>
  <si>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</si>
  <si>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</si>
  <si>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</si>
  <si>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</si>
  <si>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</si>
  <si>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</si>
  <si>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</si>
  <si>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</si>
  <si>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</si>
  <si>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</si>
  <si>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</si>
  <si>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</si>
  <si>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</si>
  <si>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</si>
  <si>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</si>
  <si>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</si>
  <si>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</si>
  <si>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</si>
  <si>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</si>
  <si>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</si>
  <si>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</si>
  <si>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</si>
  <si>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</si>
  <si>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</si>
  <si>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</si>
  <si>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</si>
  <si>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</si>
  <si>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</si>
  <si>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</si>
  <si>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</si>
  <si>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</si>
  <si>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</si>
  <si>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</si>
  <si>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</si>
  <si>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</si>
  <si>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</si>
  <si>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</si>
  <si>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</si>
  <si>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</si>
  <si>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</si>
  <si>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</si>
  <si>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</si>
  <si>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</si>
  <si>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</si>
  <si>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</si>
  <si>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</si>
  <si>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</si>
  <si>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</si>
  <si>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</si>
  <si>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</si>
  <si>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</si>
  <si>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</si>
  <si>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</si>
  <si>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</si>
  <si>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</si>
  <si>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</si>
  <si>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</si>
  <si>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</si>
  <si>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</si>
  <si>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</si>
  <si>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</si>
  <si>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</si>
  <si>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</si>
  <si>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</si>
  <si>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</si>
  <si>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</si>
  <si>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</si>
  <si>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</si>
  <si>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</si>
  <si>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</si>
  <si>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</si>
  <si>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</si>
  <si>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</si>
  <si>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</si>
  <si>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</si>
  <si>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</si>
  <si>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</si>
  <si>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</si>
  <si>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</si>
  <si>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</si>
  <si>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</si>
  <si>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</si>
  <si>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</si>
  <si>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</si>
  <si>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</si>
  <si>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</si>
  <si>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</si>
  <si>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</si>
  <si>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</si>
  <si>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</si>
  <si>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</si>
  <si>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</si>
  <si>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</si>
  <si>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</si>
  <si>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</si>
  <si>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</si>
  <si>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</si>
  <si>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</si>
  <si>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</si>
  <si>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</si>
  <si>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</si>
  <si>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</si>
  <si>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</si>
  <si>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</si>
  <si>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</si>
  <si>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</si>
  <si>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</si>
  <si>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</si>
  <si>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</si>
  <si>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</si>
  <si>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</si>
  <si>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</si>
  <si>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</si>
  <si>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</si>
  <si>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</si>
  <si>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</si>
  <si>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</si>
  <si>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</si>
  <si>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</si>
  <si>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</si>
  <si>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</si>
  <si>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</si>
  <si>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</si>
  <si>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</si>
  <si>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</si>
  <si>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</si>
  <si>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</si>
  <si>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</si>
  <si>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</si>
  <si>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</si>
  <si>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</si>
  <si>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</si>
  <si>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</si>
  <si>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</si>
  <si>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</si>
  <si>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</si>
  <si>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</si>
  <si>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</si>
  <si>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</si>
  <si>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</si>
  <si>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</si>
  <si>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</si>
  <si>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</si>
  <si>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</si>
  <si>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</si>
  <si>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</si>
  <si>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</si>
  <si>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</si>
  <si>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</si>
  <si>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</si>
  <si>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</si>
  <si>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</si>
  <si>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</si>
  <si>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</si>
  <si>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</si>
  <si>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</si>
  <si>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</si>
  <si>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</si>
  <si>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</si>
  <si>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</si>
  <si>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</si>
  <si>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</si>
  <si>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</si>
  <si>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</si>
  <si>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</si>
  <si>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</si>
  <si>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</si>
  <si>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</si>
  <si>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</si>
  <si>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</si>
  <si>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</si>
  <si>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</si>
  <si>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</si>
  <si>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</si>
  <si>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</si>
  <si>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</si>
  <si>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</si>
  <si>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</si>
  <si>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</si>
  <si>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</si>
  <si>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</si>
  <si>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</si>
  <si>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</si>
  <si>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</si>
  <si>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</si>
  <si>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</si>
  <si>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</si>
  <si>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</si>
  <si>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</si>
  <si>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</si>
  <si>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</si>
  <si>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</si>
  <si>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</si>
  <si>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</si>
  <si>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</si>
  <si>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</si>
  <si>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</si>
  <si>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</si>
  <si>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</si>
  <si>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</si>
  <si>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</si>
  <si>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</si>
  <si>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</si>
  <si>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</si>
  <si>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</si>
  <si>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</si>
  <si>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</si>
  <si>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</si>
  <si>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</si>
  <si>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</si>
  <si>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</si>
  <si>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</si>
  <si>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</si>
  <si>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</si>
  <si>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</si>
  <si>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</si>
  <si>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</si>
  <si>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</si>
  <si>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</si>
  <si>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</si>
  <si>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</si>
  <si>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</si>
  <si>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</si>
  <si>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</si>
  <si>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</si>
  <si>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</si>
  <si>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</si>
  <si>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</si>
  <si>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</si>
  <si>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</si>
  <si>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</si>
  <si>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</si>
  <si>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</si>
  <si>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</si>
  <si>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</si>
  <si>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</si>
  <si>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</si>
  <si>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</si>
  <si>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</si>
  <si>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</si>
  <si>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</si>
  <si>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</si>
  <si>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</si>
  <si>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</si>
  <si>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</si>
  <si>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</si>
  <si>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</si>
  <si>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</si>
  <si>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</si>
  <si>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</si>
  <si>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</si>
  <si>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</si>
  <si>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</si>
  <si>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</si>
  <si>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</si>
  <si>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</si>
  <si>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</si>
  <si>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</si>
  <si>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</si>
  <si>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</si>
  <si>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</si>
  <si>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</si>
  <si>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</si>
  <si>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</si>
  <si>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</si>
  <si>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</si>
  <si>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</si>
  <si>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</si>
  <si>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</si>
  <si>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</si>
  <si>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</si>
  <si>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</si>
  <si>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</si>
  <si>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</si>
  <si>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</si>
  <si>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</si>
  <si>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</si>
  <si>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</si>
  <si>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</si>
  <si>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</si>
  <si>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</si>
  <si>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</si>
  <si>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</si>
  <si>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</si>
  <si>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</si>
  <si>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</si>
  <si>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</si>
  <si>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</si>
  <si>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</si>
  <si>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</si>
  <si>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</si>
  <si>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</si>
  <si>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</si>
  <si>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</si>
  <si>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</si>
  <si>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</si>
  <si>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</si>
  <si>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</si>
  <si>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</si>
  <si>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</si>
  <si>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</si>
  <si>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</si>
  <si>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</si>
  <si>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</si>
  <si>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</si>
  <si>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</si>
  <si>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</si>
  <si>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</si>
  <si>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</si>
  <si>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</si>
  <si>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</si>
  <si>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</si>
  <si>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</si>
  <si>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</si>
  <si>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</si>
  <si>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</si>
  <si>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</si>
  <si>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</si>
  <si>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</si>
  <si>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</si>
  <si>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</si>
  <si>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</si>
  <si>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</si>
  <si>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</si>
  <si>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</si>
  <si>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</si>
  <si>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</si>
  <si>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</si>
  <si>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</si>
  <si>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</si>
  <si>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</si>
  <si>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</si>
  <si>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</si>
  <si>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</si>
  <si>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</si>
  <si>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</si>
  <si>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</si>
  <si>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</si>
  <si>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</si>
  <si>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</si>
  <si>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</si>
  <si>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</si>
  <si>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</si>
  <si>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</si>
  <si>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</si>
  <si>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</si>
  <si>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</si>
  <si>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</si>
  <si>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</si>
  <si>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</si>
  <si>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</si>
  <si>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</si>
  <si>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</si>
  <si>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</si>
  <si>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</si>
  <si>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</si>
  <si>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</si>
  <si>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</si>
  <si>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</si>
  <si>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</si>
  <si>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</si>
  <si>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</si>
  <si>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</si>
  <si>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</si>
  <si>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</si>
  <si>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</si>
  <si>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</si>
  <si>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</si>
  <si>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</si>
  <si>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</si>
  <si>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</si>
  <si>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</si>
  <si>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</si>
  <si>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</si>
  <si>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</si>
  <si>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</si>
  <si>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</si>
  <si>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</si>
  <si>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</si>
  <si>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</si>
  <si>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</si>
  <si>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</si>
  <si>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</si>
  <si>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</si>
  <si>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</si>
  <si>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</si>
  <si>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</si>
  <si>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</si>
  <si>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</si>
  <si>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</si>
  <si>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</si>
  <si>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</si>
  <si>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</si>
  <si>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</si>
  <si>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</si>
  <si>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</si>
  <si>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</si>
  <si>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</si>
  <si>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</si>
  <si>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</si>
  <si>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</si>
  <si>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</si>
  <si>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</si>
  <si>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</si>
  <si>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</si>
  <si>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</si>
  <si>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</si>
  <si>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</si>
  <si>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</si>
  <si>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</si>
  <si>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</si>
  <si>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</si>
  <si>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</si>
  <si>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</si>
  <si>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</si>
  <si>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</si>
  <si>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</si>
  <si>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</si>
  <si>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</si>
  <si>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</si>
  <si>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</si>
  <si>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</si>
  <si>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</si>
  <si>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</si>
  <si>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</si>
  <si>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</si>
  <si>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</si>
  <si>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</si>
  <si>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</si>
  <si>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</si>
  <si>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</si>
  <si>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</si>
  <si>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</si>
  <si>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</si>
  <si>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</si>
  <si>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</si>
  <si>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</si>
  <si>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</si>
  <si>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</si>
  <si>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</si>
  <si>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</si>
  <si>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</si>
  <si>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</si>
  <si>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</si>
  <si>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</si>
  <si>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</si>
  <si>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</si>
  <si>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</si>
  <si>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</si>
  <si>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</si>
  <si>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</si>
  <si>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</si>
  <si>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</si>
  <si>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</si>
  <si>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</si>
  <si>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</si>
  <si>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</si>
  <si>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</si>
  <si>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</si>
  <si>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</si>
  <si>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</si>
  <si>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</si>
  <si>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</si>
  <si>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</si>
  <si>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</si>
  <si>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</si>
  <si>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</si>
  <si>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</si>
  <si>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</si>
  <si>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</si>
  <si>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</si>
  <si>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</si>
  <si>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</si>
  <si>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</si>
  <si>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</si>
  <si>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</si>
  <si>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</si>
  <si>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</si>
  <si>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</si>
  <si>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</si>
  <si>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</si>
  <si>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</si>
  <si>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</si>
  <si>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</si>
  <si>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</si>
  <si>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</si>
  <si>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</si>
  <si>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</si>
  <si>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</si>
  <si>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</si>
  <si>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</si>
  <si>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</si>
  <si>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</si>
  <si>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</si>
  <si>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</si>
  <si>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</si>
  <si>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</si>
  <si>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</si>
  <si>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</si>
  <si>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</si>
  <si>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</si>
  <si>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</si>
  <si>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</si>
  <si>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</si>
  <si>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</si>
  <si>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</si>
  <si>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</si>
  <si>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</si>
  <si>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</si>
  <si>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</si>
  <si>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</si>
  <si>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</si>
  <si>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</si>
  <si>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</si>
  <si>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</si>
  <si>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</si>
  <si>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</si>
  <si>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</si>
  <si>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</si>
  <si>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</si>
  <si>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</si>
  <si>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</si>
  <si>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</si>
  <si>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</si>
  <si>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</si>
  <si>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</si>
  <si>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</si>
  <si>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</si>
  <si>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</si>
  <si>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</si>
  <si>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</si>
  <si>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</si>
  <si>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</si>
  <si>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</si>
  <si>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</si>
  <si>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</si>
  <si>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</si>
  <si>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</si>
  <si>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</si>
  <si>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</si>
  <si>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</si>
  <si>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</si>
  <si>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</si>
  <si>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</si>
  <si>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</si>
  <si>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</si>
  <si>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</si>
  <si>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</si>
  <si>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</si>
  <si>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</si>
  <si>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</si>
  <si>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</si>
  <si>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</si>
  <si>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</si>
  <si>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</si>
  <si>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</si>
  <si>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</si>
  <si>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</si>
  <si>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</si>
  <si>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</si>
  <si>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</si>
  <si>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</si>
  <si>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</si>
  <si>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</si>
  <si>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</si>
  <si>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</si>
  <si>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</si>
  <si>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</si>
  <si>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</si>
  <si>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</si>
  <si>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</si>
  <si>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</si>
  <si>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</si>
  <si>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</si>
  <si>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</si>
  <si>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</si>
  <si>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</si>
  <si>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</si>
  <si>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</si>
  <si>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</si>
  <si>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</si>
  <si>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</si>
  <si>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</si>
  <si>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</si>
  <si>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</si>
  <si>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</si>
  <si>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</si>
  <si>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</si>
  <si>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</si>
  <si>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</si>
  <si>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</si>
  <si>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</si>
  <si>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</si>
  <si>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</si>
  <si>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</si>
  <si>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</si>
  <si>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</si>
  <si>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</si>
  <si>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</si>
  <si>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</si>
  <si>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</si>
  <si>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</si>
  <si>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</si>
  <si>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</si>
  <si>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</si>
  <si>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</si>
  <si>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</si>
  <si>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</si>
  <si>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</si>
  <si>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</si>
  <si>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</si>
  <si>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</si>
  <si>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</si>
  <si>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</si>
  <si>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</si>
  <si>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</si>
  <si>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</si>
  <si>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</si>
  <si>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</si>
  <si>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</si>
  <si>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</si>
  <si>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</si>
  <si>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</si>
  <si>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</si>
  <si>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</si>
  <si>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</si>
  <si>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</si>
  <si>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</si>
  <si>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</si>
  <si>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</si>
  <si>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</si>
  <si>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</si>
  <si>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</si>
  <si>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</si>
  <si>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</si>
  <si>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</si>
  <si>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</si>
  <si>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</si>
  <si>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</si>
  <si>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</si>
  <si>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</si>
  <si>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</si>
  <si>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</si>
  <si>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</si>
  <si>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</si>
  <si>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</si>
  <si>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</si>
  <si>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</si>
  <si>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</si>
  <si>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</si>
  <si>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</si>
  <si>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</si>
  <si>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</si>
  <si>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</si>
  <si>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</si>
  <si>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</si>
  <si>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</si>
  <si>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</si>
  <si>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</si>
  <si>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</si>
  <si>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</si>
  <si>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</si>
  <si>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</si>
  <si>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</si>
  <si>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</si>
  <si>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</si>
  <si>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</si>
  <si>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</si>
  <si>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</si>
  <si>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</si>
  <si>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</si>
  <si>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</si>
  <si>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</si>
  <si>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</si>
  <si>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</si>
  <si>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</si>
  <si>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</si>
  <si>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</si>
  <si>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</si>
  <si>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</si>
  <si>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</si>
  <si>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</si>
  <si>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</si>
  <si>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</si>
  <si>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</si>
  <si>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</si>
  <si>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</si>
  <si>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</si>
  <si>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</si>
  <si>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</si>
  <si>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</si>
  <si>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</si>
  <si>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</si>
  <si>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</si>
  <si>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</si>
  <si>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</si>
  <si>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</si>
  <si>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</si>
  <si>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</si>
  <si>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</si>
  <si>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</si>
  <si>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</si>
  <si>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</si>
  <si>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</si>
  <si>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</si>
  <si>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</si>
  <si>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</si>
  <si>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</si>
  <si>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</si>
  <si>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</si>
  <si>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</si>
  <si>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</si>
  <si>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</si>
  <si>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</si>
  <si>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</si>
  <si>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</si>
  <si>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</si>
  <si>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</si>
  <si>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</si>
  <si>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</si>
  <si>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</si>
  <si>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</si>
  <si>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</si>
  <si>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</si>
  <si>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</si>
  <si>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</si>
  <si>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</si>
  <si>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</si>
  <si>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</si>
  <si>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</si>
  <si>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</si>
  <si>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</si>
  <si>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</si>
  <si>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</si>
  <si>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</si>
  <si>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</si>
  <si>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</si>
  <si>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</si>
  <si>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</si>
  <si>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</si>
  <si>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</si>
  <si>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</si>
  <si>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</si>
  <si>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</si>
  <si>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</si>
  <si>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</si>
  <si>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</si>
  <si>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</si>
  <si>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</si>
  <si>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</si>
  <si>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</si>
  <si>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</si>
  <si>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</si>
  <si>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</si>
  <si>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</si>
  <si>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</si>
  <si>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</si>
  <si>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</si>
  <si>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</si>
  <si>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</si>
  <si>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</si>
  <si>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</si>
  <si>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</si>
  <si>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</si>
  <si>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</si>
  <si>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</si>
  <si>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</si>
  <si>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</si>
  <si>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</si>
  <si>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</si>
  <si>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</si>
  <si>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</si>
  <si>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</si>
  <si>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</si>
  <si>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</si>
  <si>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</si>
  <si>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</si>
  <si>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</si>
  <si>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</si>
  <si>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</si>
  <si>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</si>
  <si>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</si>
  <si>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</si>
  <si>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</si>
  <si>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</si>
  <si>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</si>
  <si>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</si>
  <si>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</si>
  <si>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</si>
  <si>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</si>
  <si>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</si>
  <si>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</si>
  <si>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</si>
  <si>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</si>
  <si>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</si>
  <si>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</si>
  <si>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</si>
  <si>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</si>
  <si>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</si>
  <si>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</si>
  <si>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</si>
  <si>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</si>
  <si>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</si>
  <si>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</si>
  <si>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</si>
  <si>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</si>
  <si>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</si>
  <si>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</si>
  <si>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</si>
  <si>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</si>
  <si>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</si>
  <si>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</si>
  <si>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</si>
  <si>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</si>
  <si>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</si>
  <si>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</si>
  <si>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</si>
  <si>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</si>
  <si>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</si>
  <si>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</si>
  <si>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</si>
  <si>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</si>
  <si>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</si>
  <si>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</si>
  <si>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</si>
  <si>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</si>
  <si>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</si>
  <si>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</si>
  <si>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</si>
  <si>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</si>
  <si>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</si>
  <si>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</si>
  <si>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</si>
  <si>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</si>
  <si>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</si>
  <si>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</si>
  <si>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</si>
  <si>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</si>
  <si>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</si>
  <si>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</si>
  <si>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</si>
  <si>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</si>
  <si>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</si>
  <si>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</si>
  <si>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</si>
  <si>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</si>
  <si>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</si>
  <si>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</si>
  <si>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</si>
  <si>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</si>
  <si>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</si>
  <si>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</si>
  <si>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</si>
  <si>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</si>
  <si>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</si>
  <si>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</si>
  <si>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</si>
  <si>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</si>
  <si>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</si>
  <si>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</si>
  <si>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</si>
  <si>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</si>
  <si>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</si>
  <si>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</si>
  <si>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</si>
  <si>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</si>
  <si>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</si>
  <si>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</si>
  <si>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</si>
  <si>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</si>
  <si>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</si>
  <si>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</si>
  <si>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</si>
  <si>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</si>
  <si>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</si>
  <si>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</si>
  <si>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</si>
  <si>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</si>
  <si>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</si>
  <si>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</si>
  <si>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</si>
  <si>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</si>
  <si>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</si>
  <si>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</si>
  <si>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</si>
  <si>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</si>
  <si>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</si>
  <si>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</si>
  <si>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</si>
  <si>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</si>
  <si>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</si>
  <si>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</si>
  <si>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</si>
  <si>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</si>
  <si>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</si>
  <si>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</si>
  <si>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</si>
  <si>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</si>
  <si>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</si>
  <si>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</si>
  <si>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</si>
  <si>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</si>
  <si>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</si>
  <si>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</si>
  <si>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</si>
  <si>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</si>
  <si>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</si>
  <si>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</si>
  <si>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</si>
  <si>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</si>
  <si>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</si>
  <si>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</si>
  <si>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</si>
  <si>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</si>
  <si>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</si>
  <si>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</si>
  <si>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</si>
  <si>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</si>
  <si>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</si>
  <si>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</si>
  <si>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</si>
  <si>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</si>
  <si>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</si>
  <si>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</si>
  <si>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</si>
  <si>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</si>
  <si>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</si>
  <si>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</si>
  <si>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</si>
  <si>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</si>
  <si>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</si>
  <si>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</si>
  <si>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</si>
  <si>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</si>
  <si>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</si>
  <si>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</si>
  <si>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</si>
  <si>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</si>
  <si>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</si>
  <si>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</si>
  <si>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</si>
  <si>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</si>
  <si>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</si>
  <si>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</si>
  <si>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</si>
  <si>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</si>
  <si>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</si>
  <si>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</si>
  <si>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</si>
  <si>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</si>
  <si>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</si>
  <si>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</si>
  <si>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</si>
  <si>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</si>
  <si>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</si>
  <si>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</si>
  <si>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</si>
  <si>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</si>
  <si>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</si>
  <si>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</si>
  <si>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</si>
  <si>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</si>
  <si>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</si>
  <si>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</si>
  <si>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</si>
  <si>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</si>
  <si>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</si>
  <si>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</si>
  <si>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</si>
  <si>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</si>
  <si>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</si>
  <si>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</si>
  <si>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</si>
  <si>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</si>
  <si>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</si>
  <si>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</si>
  <si>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</si>
  <si>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</si>
  <si>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</si>
  <si>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</si>
  <si>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</si>
  <si>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</si>
  <si>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</si>
  <si>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</si>
  <si>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</si>
  <si>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</si>
  <si>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</si>
  <si>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</si>
  <si>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</si>
  <si>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</si>
  <si>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</si>
  <si>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</si>
  <si>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</si>
  <si>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</si>
  <si>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</si>
  <si>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</si>
  <si>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</si>
  <si>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</si>
  <si>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</si>
  <si>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</si>
  <si>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</si>
  <si>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</si>
  <si>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</si>
  <si>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</si>
  <si>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</si>
  <si>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</si>
  <si>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</si>
  <si>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</si>
  <si>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</si>
  <si>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</si>
  <si>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</si>
  <si>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</si>
  <si>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</si>
  <si>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</si>
  <si>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</si>
  <si>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</si>
  <si>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</si>
  <si>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</si>
  <si>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</si>
  <si>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</si>
  <si>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</si>
  <si>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</si>
  <si>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</si>
  <si>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</si>
  <si>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</si>
  <si>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</si>
  <si>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</si>
  <si>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</si>
  <si>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</si>
  <si>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</si>
  <si>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</si>
  <si>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</si>
  <si>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</si>
  <si>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</si>
  <si>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</si>
  <si>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</si>
  <si>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</si>
  <si>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</si>
  <si>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</si>
  <si>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</si>
  <si>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</si>
  <si>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</si>
  <si>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</si>
  <si>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</si>
  <si>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</si>
  <si>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</si>
  <si>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</si>
  <si>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</si>
  <si>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</si>
  <si>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</si>
  <si>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</si>
  <si>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</si>
  <si>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</si>
  <si>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</si>
  <si>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</si>
  <si>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</si>
  <si>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</si>
  <si>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</si>
  <si>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</si>
  <si>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</si>
  <si>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</si>
  <si>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</si>
  <si>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</si>
  <si>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</si>
  <si>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</si>
  <si>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</si>
  <si>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</si>
  <si>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</si>
  <si>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</si>
  <si>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</si>
  <si>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</si>
  <si>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</si>
  <si>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</si>
  <si>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</si>
  <si>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</si>
  <si>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</si>
  <si>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</si>
  <si>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</si>
  <si>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</si>
  <si>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</si>
  <si>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</si>
  <si>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</si>
  <si>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</si>
  <si>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</si>
  <si>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</si>
  <si>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</si>
  <si>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</si>
  <si>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</si>
  <si>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</si>
  <si>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</si>
  <si>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</si>
  <si>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</si>
  <si>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</si>
  <si>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</si>
  <si>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</si>
  <si>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</si>
  <si>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</si>
  <si>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</si>
  <si>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</si>
  <si>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</si>
  <si>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</si>
  <si>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</si>
  <si>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</si>
  <si>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</si>
  <si>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</si>
  <si>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</si>
  <si>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</si>
  <si>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</si>
  <si>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</si>
  <si>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</si>
  <si>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</si>
  <si>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</si>
  <si>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</si>
  <si>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</si>
  <si>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</si>
  <si>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</si>
  <si>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</si>
  <si>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</si>
  <si>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</si>
  <si>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</si>
  <si>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</si>
  <si>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</si>
  <si>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</si>
  <si>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</si>
  <si>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</si>
  <si>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</si>
  <si>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</si>
  <si>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</si>
  <si>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</si>
  <si>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</si>
  <si>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</si>
  <si>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</si>
  <si>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</si>
  <si>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</si>
  <si>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</si>
  <si>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</si>
  <si>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</si>
  <si>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</si>
  <si>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</si>
  <si>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</si>
  <si>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</si>
  <si>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</si>
  <si>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</si>
  <si>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</si>
  <si>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</si>
  <si>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</si>
  <si>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</si>
  <si>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</si>
  <si>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</si>
  <si>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</si>
  <si>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</si>
  <si>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</si>
  <si>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</si>
  <si>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</si>
  <si>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</si>
  <si>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</si>
  <si>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</si>
  <si>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</si>
  <si>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</si>
  <si>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</si>
  <si>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</si>
  <si>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</si>
  <si>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</si>
  <si>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</si>
  <si>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</si>
  <si>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</si>
  <si>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</si>
  <si>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</si>
  <si>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</si>
  <si>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</si>
  <si>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</si>
  <si>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</si>
  <si>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</si>
  <si>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</si>
  <si>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</si>
  <si>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</si>
  <si>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</si>
  <si>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</si>
  <si>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</si>
  <si>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</si>
  <si>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</si>
  <si>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</si>
  <si>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</si>
  <si>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</si>
  <si>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</si>
  <si>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</si>
  <si>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</si>
  <si>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</si>
  <si>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</si>
  <si>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</si>
  <si>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</si>
  <si>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</si>
  <si>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</si>
  <si>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</si>
  <si>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</si>
  <si>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</si>
  <si>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</si>
  <si>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</si>
  <si>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</si>
  <si>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</si>
  <si>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</si>
  <si>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</si>
  <si>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</si>
  <si>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</si>
  <si>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</si>
  <si>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</si>
  <si>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</si>
  <si>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</si>
  <si>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</si>
  <si>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</si>
  <si>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</si>
  <si>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</si>
  <si>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</si>
  <si>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</si>
  <si>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</si>
  <si>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</si>
  <si>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</si>
  <si>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</si>
  <si>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</si>
  <si>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</si>
  <si>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</si>
  <si>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</si>
  <si>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</si>
  <si>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</si>
  <si>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</si>
  <si>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</si>
  <si>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</si>
  <si>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</si>
  <si>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</si>
  <si>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</si>
  <si>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</si>
  <si>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</si>
  <si>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</si>
  <si>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</si>
  <si>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</si>
  <si>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</si>
  <si>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</si>
  <si>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</si>
  <si>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</si>
  <si>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</si>
  <si>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</si>
  <si>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</si>
  <si>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</si>
  <si>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</si>
  <si>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</si>
  <si>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</si>
  <si>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</si>
  <si>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</si>
  <si>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</si>
  <si>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</si>
  <si>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</si>
  <si>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</si>
  <si>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</si>
  <si>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</si>
  <si>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</si>
  <si>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</si>
  <si>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</si>
  <si>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</si>
  <si>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</si>
  <si>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</si>
  <si>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</si>
  <si>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</si>
  <si>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</si>
  <si>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</si>
  <si>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</si>
  <si>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</si>
  <si>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</si>
  <si>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</si>
  <si>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</si>
  <si>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</si>
  <si>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</si>
  <si>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</si>
  <si>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</si>
  <si>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</si>
  <si>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</si>
  <si>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</si>
  <si>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</si>
  <si>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</si>
  <si>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</si>
  <si>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</si>
  <si>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</si>
  <si>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</si>
  <si>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</si>
  <si>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</si>
  <si>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</si>
  <si>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</si>
  <si>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</si>
  <si>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</si>
  <si>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</si>
  <si>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</si>
  <si>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</si>
  <si>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</si>
  <si>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</si>
  <si>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</si>
  <si>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</si>
  <si>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</si>
  <si>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</si>
  <si>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</si>
  <si>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</si>
  <si>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</si>
  <si>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</si>
  <si>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</si>
  <si>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</si>
  <si>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</si>
  <si>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</si>
  <si>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</si>
  <si>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</si>
  <si>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</si>
  <si>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</si>
  <si>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</si>
  <si>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</si>
  <si>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</si>
  <si>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</si>
  <si>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</si>
  <si>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</si>
  <si>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</si>
  <si>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</si>
  <si>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</si>
  <si>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</si>
  <si>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</si>
  <si>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</si>
  <si>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</si>
  <si>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</si>
  <si>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</si>
  <si>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</si>
  <si>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</si>
  <si>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</si>
  <si>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</si>
  <si>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</si>
  <si>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</si>
  <si>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</si>
  <si>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</si>
  <si>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</si>
  <si>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</si>
  <si>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</si>
  <si>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</si>
  <si>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</si>
  <si>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</si>
  <si>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</si>
  <si>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</si>
  <si>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</si>
  <si>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</si>
  <si>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</si>
  <si>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</si>
  <si>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</si>
  <si>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</si>
  <si>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</si>
  <si>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</si>
  <si>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</si>
  <si>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</si>
  <si>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</si>
  <si>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</si>
  <si>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</si>
  <si>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</si>
  <si>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</si>
  <si>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</si>
  <si>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</si>
  <si>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</si>
  <si>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</si>
  <si>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</si>
  <si>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</si>
  <si>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</si>
  <si>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</si>
  <si>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</si>
  <si>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</si>
  <si>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</si>
  <si>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</si>
  <si>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</si>
  <si>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</si>
  <si>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</si>
  <si>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</si>
  <si>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</si>
  <si>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</si>
  <si>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</si>
  <si>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</si>
  <si>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</si>
  <si>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</si>
  <si>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</si>
  <si>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</si>
  <si>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</si>
  <si>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</si>
  <si>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</si>
  <si>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</si>
  <si>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</si>
  <si>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</si>
  <si>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</si>
  <si>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</si>
  <si>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</si>
  <si>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</si>
  <si>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</si>
  <si>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</si>
  <si>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</si>
  <si>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</si>
  <si>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</si>
  <si>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</si>
  <si>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</si>
  <si>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</si>
  <si>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</si>
  <si>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</si>
  <si>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</si>
  <si>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</si>
  <si>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</si>
  <si>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</si>
  <si>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</si>
  <si>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</si>
  <si>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</si>
  <si>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</si>
  <si>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</si>
  <si>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</si>
  <si>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</si>
  <si>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</si>
  <si>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</si>
  <si>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</si>
  <si>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</si>
  <si>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</si>
  <si>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</si>
  <si>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</si>
  <si>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</si>
  <si>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</si>
  <si>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</si>
  <si>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</si>
  <si>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</si>
  <si>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</si>
  <si>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</si>
  <si>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</si>
  <si>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</si>
  <si>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</si>
  <si>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</si>
  <si>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</si>
  <si>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</si>
  <si>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</si>
  <si>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</si>
  <si>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</si>
  <si>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</si>
  <si>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</si>
  <si>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</si>
  <si>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</si>
  <si>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</si>
  <si>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</si>
  <si>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</si>
  <si>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</si>
  <si>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</si>
  <si>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</si>
  <si>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</si>
  <si>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</si>
  <si>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</si>
  <si>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</si>
  <si>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</si>
  <si>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</si>
  <si>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</si>
  <si>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</si>
  <si>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</si>
  <si>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</si>
  <si>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</si>
  <si>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</si>
  <si>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</si>
  <si>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</si>
  <si>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</si>
  <si>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</si>
  <si>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</si>
  <si>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</si>
  <si>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</si>
  <si>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</si>
  <si>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</si>
  <si>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</si>
  <si>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</si>
  <si>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</si>
  <si>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</si>
  <si>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</si>
  <si>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</si>
  <si>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</si>
  <si>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</si>
  <si>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</si>
  <si>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</si>
  <si>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</si>
  <si>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</si>
  <si>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</si>
  <si>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</si>
  <si>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</si>
  <si>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</si>
  <si>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</si>
  <si>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</si>
  <si>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</si>
  <si>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</si>
  <si>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</si>
  <si>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</si>
  <si>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</si>
  <si>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</si>
  <si>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</si>
  <si>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</si>
  <si>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</si>
  <si>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</si>
  <si>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</si>
  <si>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</si>
  <si>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</si>
  <si>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</si>
  <si>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</si>
  <si>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</si>
  <si>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</si>
  <si>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</si>
  <si>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</si>
  <si>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</si>
  <si>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</si>
  <si>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</si>
  <si>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</si>
  <si>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</si>
  <si>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</si>
  <si>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</si>
  <si>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</si>
  <si>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</si>
  <si>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</si>
  <si>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</si>
  <si>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</si>
  <si>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</si>
  <si>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</si>
  <si>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</si>
  <si>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</si>
  <si>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</si>
  <si>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</si>
  <si>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</si>
  <si>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</si>
  <si>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</si>
  <si>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</si>
  <si>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</si>
  <si>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</si>
  <si>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</si>
  <si>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</si>
  <si>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</si>
  <si>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</si>
  <si>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</si>
  <si>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</si>
  <si>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</si>
  <si>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</si>
  <si>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</si>
  <si>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</si>
  <si>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</si>
  <si>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</si>
  <si>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</si>
  <si>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</si>
  <si>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</si>
  <si>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</si>
  <si>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</si>
  <si>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</si>
  <si>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</si>
  <si>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</si>
  <si>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</si>
  <si>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</si>
  <si>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</si>
  <si>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</si>
  <si>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</si>
  <si>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</si>
  <si>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</si>
  <si>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</si>
  <si>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</si>
  <si>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</si>
  <si>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</si>
  <si>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</si>
  <si>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</si>
  <si>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</si>
  <si>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</si>
  <si>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</si>
  <si>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</si>
  <si>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</si>
  <si>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</si>
  <si>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</si>
  <si>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</si>
  <si>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</si>
  <si>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</si>
  <si>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</si>
  <si>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</si>
  <si>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</si>
  <si>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</si>
  <si>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</si>
  <si>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</si>
  <si>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</si>
  <si>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</si>
  <si>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</si>
  <si>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</si>
  <si>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</si>
  <si>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</si>
  <si>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</si>
  <si>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</si>
  <si>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</si>
  <si>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</si>
  <si>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</si>
  <si>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</si>
  <si>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</si>
  <si>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</si>
  <si>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</si>
  <si>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</si>
  <si>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</si>
  <si>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</si>
  <si>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</si>
  <si>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</si>
  <si>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</si>
  <si>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</si>
  <si>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</si>
  <si>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</si>
  <si>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</si>
  <si>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</si>
  <si>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</si>
  <si>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</si>
  <si>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</si>
  <si>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</si>
  <si>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</si>
  <si>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</si>
  <si>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</si>
  <si>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</si>
  <si>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</si>
  <si>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</si>
  <si>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</si>
  <si>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</si>
  <si>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</si>
  <si>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</si>
  <si>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</si>
  <si>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</si>
  <si>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</si>
  <si>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</si>
  <si>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</si>
  <si>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</si>
  <si>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</si>
  <si>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</si>
  <si>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</si>
  <si>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</si>
  <si>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</si>
  <si>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</si>
  <si>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</si>
  <si>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</si>
  <si>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</si>
  <si>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</si>
  <si>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</si>
  <si>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</si>
  <si>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</si>
  <si>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</si>
  <si>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</si>
  <si>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</si>
  <si>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</si>
  <si>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</si>
  <si>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</si>
  <si>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</si>
  <si>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</si>
  <si>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</si>
  <si>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</si>
  <si>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</si>
  <si>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</si>
  <si>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</si>
  <si>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</si>
  <si>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</si>
  <si>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</si>
  <si>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</si>
  <si>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</si>
  <si>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</si>
  <si>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</si>
  <si>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</si>
  <si>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</si>
  <si>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</si>
  <si>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</si>
  <si>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</si>
  <si>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</si>
  <si>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</si>
  <si>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</si>
  <si>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</si>
  <si>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</si>
  <si>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</si>
  <si>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</si>
  <si>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</si>
  <si>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</si>
  <si>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</si>
  <si>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</si>
  <si>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</si>
  <si>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</si>
  <si>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</si>
  <si>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</si>
  <si>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</si>
  <si>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</si>
  <si>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</si>
  <si>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</si>
  <si>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</si>
  <si>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</si>
  <si>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</si>
  <si>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</si>
  <si>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</si>
  <si>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</si>
  <si>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</si>
  <si>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</si>
  <si>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</si>
  <si>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</si>
  <si>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</si>
  <si>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</si>
  <si>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</si>
  <si>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</si>
  <si>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</si>
  <si>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</si>
  <si>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</si>
  <si>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</si>
  <si>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</si>
  <si>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</si>
  <si>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</si>
  <si>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</si>
  <si>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</si>
  <si>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</si>
  <si>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</si>
  <si>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</si>
  <si>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</si>
  <si>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</si>
  <si>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</si>
  <si>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</si>
  <si>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</si>
  <si>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</si>
  <si>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</si>
  <si>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</si>
  <si>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</si>
  <si>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</si>
  <si>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</si>
  <si>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</si>
  <si>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</si>
  <si>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</si>
  <si>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</si>
  <si>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</si>
  <si>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</si>
  <si>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</si>
  <si>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</si>
  <si>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</si>
  <si>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</si>
  <si>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</si>
  <si>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</si>
  <si>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</si>
  <si>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</si>
  <si>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</si>
  <si>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</si>
  <si>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</si>
  <si>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</si>
  <si>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</si>
  <si>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</si>
  <si>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</si>
  <si>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</si>
  <si>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</si>
  <si>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</si>
  <si>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</si>
  <si>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</si>
  <si>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</si>
  <si>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</si>
  <si>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</si>
  <si>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</si>
  <si>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</si>
  <si>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</si>
  <si>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</si>
  <si>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</si>
  <si>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</si>
  <si>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</si>
  <si>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</si>
  <si>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</si>
  <si>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</si>
  <si>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</si>
  <si>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</si>
  <si>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</si>
  <si>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</si>
  <si>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</si>
  <si>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</si>
  <si>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</si>
  <si>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</si>
  <si>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</si>
  <si>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</si>
  <si>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</si>
  <si>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</si>
  <si>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</si>
  <si>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</si>
  <si>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</si>
  <si>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</si>
  <si>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</si>
  <si>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</si>
  <si>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</si>
  <si>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</si>
  <si>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</si>
  <si>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</si>
  <si>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</si>
  <si>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</si>
  <si>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</si>
  <si>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</si>
  <si>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</si>
  <si>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</si>
  <si>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</si>
  <si>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</si>
  <si>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</si>
  <si>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</si>
  <si>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</si>
  <si>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</si>
  <si>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</si>
  <si>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</si>
  <si>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</si>
  <si>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</si>
  <si>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</si>
  <si>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</si>
  <si>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</si>
  <si>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</si>
  <si>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</si>
  <si>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</si>
  <si>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</si>
  <si>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</si>
  <si>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</si>
  <si>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</si>
  <si>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</si>
  <si>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</si>
  <si>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</si>
  <si>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</si>
  <si>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</si>
  <si>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</si>
  <si>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</si>
  <si>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</si>
  <si>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</si>
  <si>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</si>
  <si>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</si>
  <si>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</si>
  <si>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</si>
  <si>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</si>
  <si>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</si>
  <si>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</si>
  <si>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</si>
  <si>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</si>
  <si>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</si>
  <si>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</si>
  <si>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</si>
  <si>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</si>
  <si>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</si>
  <si>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</si>
  <si>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</si>
  <si>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</si>
  <si>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</si>
  <si>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</si>
  <si>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</si>
  <si>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</si>
  <si>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</si>
  <si>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</si>
  <si>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</si>
  <si>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</si>
  <si>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</si>
  <si>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</si>
  <si>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</si>
  <si>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</si>
  <si>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</si>
  <si>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</si>
  <si>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</si>
  <si>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</si>
  <si>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</si>
  <si>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</si>
  <si>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</si>
  <si>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</si>
  <si>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</si>
  <si>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</si>
  <si>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</si>
  <si>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</si>
  <si>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</si>
  <si>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</si>
  <si>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</si>
  <si>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</si>
  <si>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</si>
  <si>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</si>
  <si>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</si>
  <si>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</si>
  <si>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</si>
  <si>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</si>
  <si>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</si>
  <si>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</si>
  <si>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</si>
  <si>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</si>
  <si>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</si>
  <si>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</si>
  <si>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</si>
  <si>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</si>
  <si>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</si>
  <si>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</si>
  <si>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</si>
  <si>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</si>
  <si>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</si>
  <si>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</si>
  <si>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</si>
  <si>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</si>
  <si>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</si>
  <si>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</si>
  <si>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</si>
  <si>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</si>
  <si>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</si>
  <si>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</si>
  <si>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</si>
  <si>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</si>
  <si>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</si>
  <si>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</si>
  <si>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</si>
  <si>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</si>
  <si>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</si>
  <si>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</si>
  <si>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</si>
  <si>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</si>
  <si>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</si>
  <si>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</si>
  <si>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</si>
  <si>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</si>
  <si>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</si>
  <si>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</si>
  <si>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</si>
  <si>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</si>
  <si>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</si>
  <si>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</si>
  <si>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</si>
  <si>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</si>
  <si>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</si>
  <si>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</si>
  <si>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</si>
  <si>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</si>
  <si>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</si>
  <si>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</si>
  <si>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</si>
  <si>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</si>
  <si>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</si>
  <si>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</si>
  <si>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</si>
  <si>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</si>
  <si>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</si>
  <si>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</si>
  <si>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</si>
  <si>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</si>
  <si>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</si>
  <si>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</si>
  <si>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</si>
  <si>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</si>
  <si>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</si>
  <si>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</si>
  <si>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</si>
  <si>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</si>
  <si>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</si>
  <si>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</si>
  <si>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</si>
  <si>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</si>
  <si>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</si>
  <si>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</si>
  <si>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</si>
  <si>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</si>
  <si>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</si>
  <si>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</si>
  <si>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</si>
  <si>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</si>
  <si>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</si>
  <si>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</si>
  <si>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</si>
  <si>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</si>
  <si>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</si>
  <si>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</si>
  <si>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</si>
  <si>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</si>
  <si>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</si>
  <si>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</si>
  <si>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</si>
  <si>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</si>
  <si>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</si>
  <si>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</si>
  <si>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</si>
  <si>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</si>
  <si>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</si>
  <si>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</si>
  <si>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</si>
  <si>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</si>
  <si>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</si>
  <si>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</si>
  <si>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</si>
  <si>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</si>
  <si>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</si>
  <si>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</si>
  <si>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</si>
  <si>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</si>
  <si>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</si>
  <si>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</si>
  <si>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</si>
  <si>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</si>
  <si>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</si>
  <si>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</si>
  <si>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</si>
  <si>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</si>
  <si>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</si>
  <si>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</si>
  <si>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</si>
  <si>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</si>
  <si>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</si>
  <si>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</si>
  <si>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</si>
  <si>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</si>
  <si>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</si>
  <si>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</si>
  <si>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</si>
  <si>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</si>
  <si>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</si>
  <si>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</si>
  <si>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</si>
  <si>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</si>
  <si>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</si>
  <si>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</si>
  <si>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</si>
  <si>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</si>
  <si>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</si>
  <si>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</si>
  <si>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</si>
  <si>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</si>
  <si>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</si>
  <si>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</si>
  <si>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</si>
  <si>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</si>
  <si>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</si>
  <si>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</si>
  <si>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</si>
  <si>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</si>
  <si>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</si>
  <si>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</si>
  <si>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</si>
  <si>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</si>
  <si>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</si>
  <si>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</si>
  <si>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</si>
  <si>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</si>
  <si>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</si>
  <si>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</si>
  <si>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</si>
  <si>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</si>
  <si>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</si>
  <si>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</si>
  <si>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</si>
  <si>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</si>
  <si>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</si>
  <si>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</si>
  <si>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</si>
  <si>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</si>
  <si>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</si>
  <si>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</si>
  <si>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</si>
  <si>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</si>
  <si>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</si>
  <si>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</si>
  <si>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</si>
  <si>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</si>
  <si>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</si>
  <si>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</si>
  <si>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</si>
  <si>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</si>
  <si>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</si>
  <si>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</si>
  <si>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</si>
  <si>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</si>
  <si>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</si>
  <si>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</si>
  <si>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</si>
  <si>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</si>
  <si>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</si>
  <si>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</si>
  <si>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</si>
  <si>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</si>
  <si>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</si>
  <si>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</si>
  <si>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</si>
  <si>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</si>
  <si>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</si>
  <si>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</si>
  <si>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</si>
  <si>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</si>
  <si>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</si>
  <si>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</si>
  <si>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</si>
  <si>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</si>
  <si>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</si>
  <si>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</si>
  <si>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</si>
  <si>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</si>
  <si>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</si>
  <si>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</si>
  <si>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</si>
  <si>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</si>
  <si>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</si>
  <si>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</si>
  <si>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</si>
  <si>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</si>
  <si>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</si>
  <si>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</si>
  <si>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</si>
  <si>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</si>
  <si>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</si>
  <si>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</si>
  <si>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</si>
  <si>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</si>
  <si>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</si>
  <si>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</si>
  <si>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</si>
  <si>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</si>
  <si>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</si>
  <si>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</si>
  <si>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</si>
  <si>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</si>
  <si>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</si>
  <si>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</si>
  <si>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</si>
  <si>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</si>
  <si>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</si>
  <si>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</si>
  <si>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</si>
  <si>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</si>
  <si>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</si>
  <si>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</si>
  <si>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</si>
  <si>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</si>
  <si>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</si>
  <si>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</si>
  <si>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</si>
  <si>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</si>
  <si>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</si>
  <si>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</si>
  <si>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</si>
  <si>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</si>
  <si>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</si>
  <si>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</si>
  <si>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</si>
  <si>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</si>
  <si>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</si>
  <si>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</si>
  <si>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</si>
  <si>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</si>
  <si>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</si>
  <si>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</si>
  <si>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</si>
  <si>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</si>
  <si>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</si>
  <si>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</si>
  <si>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</si>
  <si>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</si>
  <si>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</si>
  <si>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</si>
  <si>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</si>
  <si>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</si>
  <si>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</si>
  <si>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</si>
  <si>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</si>
  <si>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</si>
  <si>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</si>
  <si>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</si>
  <si>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</si>
  <si>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</si>
  <si>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</si>
  <si>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</si>
  <si>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</si>
  <si>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</si>
  <si>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</si>
  <si>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</si>
  <si>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</si>
  <si>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</si>
  <si>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</si>
  <si>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</si>
  <si>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</si>
  <si>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</si>
  <si>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</si>
  <si>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</si>
  <si>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</si>
  <si>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</si>
  <si>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</si>
  <si>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</si>
  <si>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</si>
  <si>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</si>
  <si>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</si>
  <si>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</si>
  <si>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</si>
  <si>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</si>
  <si>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</si>
  <si>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</si>
  <si>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</si>
  <si>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</si>
  <si>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</si>
  <si>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</si>
  <si>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</si>
  <si>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</si>
  <si>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</si>
  <si>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</si>
  <si>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</si>
  <si>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</si>
  <si>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</si>
  <si>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</si>
  <si>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</si>
  <si>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</si>
  <si>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</si>
  <si>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</si>
  <si>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</si>
  <si>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</si>
  <si>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</si>
  <si>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</si>
  <si>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</si>
  <si>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</si>
  <si>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</si>
  <si>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</si>
  <si>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</si>
  <si>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</si>
  <si>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</si>
  <si>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</si>
  <si>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</si>
  <si>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</si>
  <si>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</si>
  <si>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</si>
  <si>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</si>
  <si>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</si>
  <si>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</si>
  <si>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</si>
  <si>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</si>
  <si>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</si>
  <si>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</si>
  <si>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</si>
  <si>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</si>
  <si>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</si>
  <si>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</si>
  <si>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</si>
  <si>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</si>
  <si>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</si>
  <si>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</si>
  <si>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</si>
  <si>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</si>
  <si>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</si>
  <si>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</si>
  <si>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</si>
  <si>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</si>
  <si>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</si>
  <si>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</si>
  <si>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</si>
  <si>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</si>
  <si>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</si>
  <si>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</si>
  <si>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</si>
  <si>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</si>
  <si>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</si>
  <si>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</si>
  <si>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</si>
  <si>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</si>
  <si>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</si>
  <si>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</si>
  <si>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</si>
  <si>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</si>
  <si>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</si>
  <si>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</si>
  <si>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</si>
  <si>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</si>
  <si>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</si>
  <si>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</si>
  <si>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</si>
  <si>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</si>
  <si>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</si>
  <si>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</si>
  <si>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</si>
  <si>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</si>
  <si>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</si>
  <si>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</si>
  <si>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</si>
  <si>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</si>
  <si>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</si>
  <si>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</si>
  <si>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</si>
  <si>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</si>
  <si>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</si>
  <si>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</si>
  <si>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</si>
  <si>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</si>
  <si>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</si>
  <si>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</si>
  <si>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</si>
  <si>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</si>
  <si>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</si>
  <si>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</si>
  <si>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</si>
  <si>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</si>
  <si>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</si>
  <si>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</si>
  <si>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</si>
  <si>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</si>
  <si>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</si>
  <si>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</si>
  <si>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</si>
  <si>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</si>
  <si>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</si>
  <si>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</si>
  <si>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</si>
  <si>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</si>
  <si>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</si>
  <si>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</si>
  <si>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</si>
  <si>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</si>
  <si>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</si>
  <si>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</si>
  <si>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</si>
  <si>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</si>
  <si>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</si>
  <si>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</si>
  <si>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</si>
  <si>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</si>
  <si>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</si>
  <si>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</si>
  <si>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</si>
  <si>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</si>
  <si>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</si>
  <si>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</si>
  <si>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</si>
  <si>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</si>
  <si>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</si>
  <si>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</si>
  <si>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</si>
  <si>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</si>
  <si>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</si>
  <si>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</si>
  <si>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</si>
  <si>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</si>
  <si>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</si>
  <si>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</si>
  <si>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</si>
  <si>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</si>
  <si>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</si>
  <si>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</si>
  <si>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</si>
  <si>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</si>
  <si>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</si>
  <si>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</si>
  <si>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</si>
  <si>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</si>
  <si>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</si>
  <si>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</si>
  <si>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</si>
  <si>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</si>
  <si>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</si>
  <si>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</si>
  <si>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</si>
  <si>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</si>
  <si>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</si>
  <si>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</si>
  <si>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</si>
  <si>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</si>
  <si>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</si>
  <si>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</si>
  <si>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</si>
  <si>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</si>
  <si>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</si>
  <si>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</si>
  <si>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</si>
  <si>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</si>
  <si>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</si>
  <si>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</si>
  <si>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</si>
  <si>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</si>
  <si>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</si>
  <si>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</si>
  <si>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</si>
  <si>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</si>
  <si>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</si>
  <si>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</si>
  <si>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</si>
  <si>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</si>
  <si>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</si>
  <si>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</si>
  <si>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</si>
  <si>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</si>
  <si>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</si>
  <si>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</si>
  <si>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</si>
  <si>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</si>
  <si>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</si>
  <si>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</si>
  <si>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</si>
  <si>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</si>
  <si>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</si>
  <si>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</si>
  <si>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</si>
  <si>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</si>
  <si>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</si>
  <si>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</si>
  <si>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</si>
  <si>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</si>
  <si>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</si>
  <si>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</si>
  <si>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</si>
  <si>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</si>
  <si>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</si>
  <si>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</si>
  <si>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</si>
  <si>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</si>
  <si>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</si>
  <si>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</si>
  <si>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</si>
  <si>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</si>
  <si>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</si>
  <si>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</si>
  <si>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</si>
  <si>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</si>
  <si>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</si>
  <si>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</si>
  <si>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</si>
  <si>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</si>
  <si>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</si>
  <si>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</si>
  <si>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</si>
  <si>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</si>
  <si>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</si>
  <si>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</si>
  <si>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</si>
  <si>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</si>
  <si>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</si>
  <si>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</si>
  <si>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</si>
  <si>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</si>
  <si>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</si>
  <si>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</si>
  <si>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</si>
  <si>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</si>
  <si>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</si>
  <si>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</si>
  <si>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</si>
  <si>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</si>
  <si>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</si>
  <si>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</si>
  <si>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</si>
  <si>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</si>
  <si>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</si>
  <si>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</si>
  <si>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</si>
  <si>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</si>
  <si>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</si>
  <si>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</si>
  <si>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</si>
  <si>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</si>
  <si>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</si>
  <si>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</si>
  <si>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</si>
  <si>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</si>
  <si>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</si>
  <si>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</si>
  <si>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</si>
  <si>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</si>
  <si>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</si>
  <si>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</si>
  <si>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</si>
  <si>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</si>
  <si>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</si>
  <si>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</si>
  <si>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</si>
  <si>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</si>
  <si>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</si>
  <si>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</si>
  <si>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</si>
  <si>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</si>
  <si>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</si>
  <si>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</si>
  <si>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</si>
  <si>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</si>
  <si>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</si>
  <si>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</si>
  <si>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</si>
  <si>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</si>
  <si>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</si>
  <si>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</si>
  <si>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</si>
  <si>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</si>
  <si>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</si>
  <si>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</si>
  <si>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</si>
  <si>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</si>
  <si>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</si>
  <si>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</si>
  <si>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</si>
  <si>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</si>
  <si>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</si>
  <si>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</si>
  <si>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</si>
  <si>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</si>
  <si>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</si>
  <si>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</si>
  <si>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</si>
  <si>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</si>
  <si>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</si>
  <si>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</si>
  <si>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</si>
  <si>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</si>
  <si>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</si>
  <si>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</si>
  <si>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</si>
  <si>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</si>
  <si>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</si>
  <si>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</si>
  <si>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</si>
  <si>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</si>
  <si>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</si>
  <si>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</si>
  <si>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</si>
  <si>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</si>
  <si>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</si>
  <si>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</si>
  <si>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</si>
  <si>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</si>
  <si>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</si>
  <si>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</si>
  <si>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</si>
  <si>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</si>
  <si>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</si>
  <si>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</si>
  <si>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</si>
  <si>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</si>
  <si>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</si>
  <si>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</si>
  <si>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</si>
  <si>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</si>
  <si>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</si>
  <si>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</si>
  <si>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</si>
  <si>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</si>
  <si>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</si>
  <si>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</si>
  <si>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</si>
  <si>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</si>
  <si>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</si>
  <si>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</si>
  <si>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</si>
  <si>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</si>
  <si>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</si>
  <si>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</si>
  <si>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</si>
  <si>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</si>
  <si>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</si>
  <si>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</si>
  <si>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</si>
  <si>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</si>
  <si>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</si>
  <si>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</si>
  <si>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</si>
  <si>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</si>
  <si>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</si>
  <si>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</si>
  <si>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</si>
  <si>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</si>
  <si>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</si>
  <si>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</si>
  <si>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</si>
  <si>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</si>
  <si>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</si>
  <si>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</si>
  <si>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</si>
  <si>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</si>
  <si>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</si>
  <si>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</si>
  <si>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</si>
  <si>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</si>
  <si>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</si>
  <si>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</si>
  <si>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</si>
  <si>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</si>
  <si>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</si>
  <si>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</si>
  <si>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</si>
  <si>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</si>
  <si>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</si>
  <si>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</si>
  <si>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</si>
  <si>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</si>
  <si>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</si>
  <si>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</si>
  <si>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</si>
  <si>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</si>
  <si>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</si>
  <si>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</si>
  <si>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</si>
  <si>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</si>
  <si>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</si>
  <si>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</si>
  <si>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</si>
  <si>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</si>
  <si>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</si>
  <si>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</si>
  <si>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</si>
  <si>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</si>
  <si>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</si>
  <si>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</si>
  <si>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</si>
  <si>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</si>
  <si>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</si>
  <si>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</si>
  <si>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</si>
  <si>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</si>
  <si>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</si>
  <si>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</si>
  <si>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</si>
  <si>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</si>
  <si>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</si>
  <si>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</si>
  <si>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</si>
  <si>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</si>
  <si>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</si>
  <si>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</si>
  <si>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</si>
  <si>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</si>
  <si>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</si>
  <si>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</si>
  <si>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</si>
  <si>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</si>
  <si>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</si>
  <si>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</si>
  <si>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</si>
  <si>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</si>
  <si>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</si>
  <si>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</si>
  <si>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</si>
  <si>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</si>
  <si>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</si>
  <si>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</si>
  <si>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</si>
  <si>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</si>
  <si>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</si>
  <si>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</si>
  <si>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</si>
  <si>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</si>
  <si>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</si>
  <si>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</si>
  <si>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</si>
  <si>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</si>
  <si>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</si>
  <si>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</si>
  <si>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</si>
  <si>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</si>
  <si>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</si>
  <si>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</si>
  <si>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</si>
  <si>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</si>
  <si>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</si>
  <si>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</si>
  <si>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</si>
  <si>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</si>
  <si>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</si>
  <si>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</si>
  <si>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</si>
  <si>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</si>
  <si>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</si>
  <si>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</si>
  <si>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</si>
  <si>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</si>
  <si>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</si>
  <si>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</si>
  <si>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</si>
  <si>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</si>
  <si>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</si>
  <si>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</si>
  <si>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</si>
  <si>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</si>
  <si>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</si>
  <si>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</si>
  <si>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</si>
  <si>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</si>
  <si>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</si>
  <si>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</si>
  <si>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</si>
  <si>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</si>
  <si>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</si>
  <si>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</si>
  <si>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</si>
  <si>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</si>
  <si>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</si>
  <si>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</si>
  <si>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</si>
  <si>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</si>
  <si>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</si>
  <si>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</si>
  <si>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</si>
  <si>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</si>
  <si>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</si>
  <si>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</si>
  <si>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</si>
  <si>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</si>
  <si>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</si>
  <si>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</si>
  <si>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</si>
  <si>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</si>
  <si>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</si>
  <si>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</si>
  <si>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</si>
  <si>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</si>
  <si>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</si>
  <si>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</si>
  <si>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</si>
  <si>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</si>
  <si>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</si>
  <si>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</si>
  <si>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</si>
  <si>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</si>
  <si>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</si>
  <si>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</si>
  <si>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</si>
  <si>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</si>
  <si>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</si>
  <si>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</si>
  <si>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</si>
  <si>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</si>
  <si>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</si>
  <si>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</si>
  <si>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</si>
  <si>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</si>
  <si>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</si>
  <si>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</si>
  <si>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</si>
  <si>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</si>
  <si>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</si>
  <si>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</si>
  <si>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</si>
  <si>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</si>
  <si>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</si>
  <si>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</si>
  <si>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</si>
  <si>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</si>
  <si>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</si>
  <si>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</si>
  <si>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</si>
  <si>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</si>
  <si>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</si>
  <si>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</si>
  <si>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</si>
  <si>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</si>
  <si>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</si>
  <si>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</si>
  <si>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</si>
  <si>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</si>
  <si>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</si>
  <si>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</si>
  <si>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</si>
  <si>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</si>
  <si>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</si>
  <si>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</si>
  <si>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</si>
  <si>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</si>
  <si>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</si>
  <si>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</si>
  <si>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</si>
  <si>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</si>
  <si>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</si>
  <si>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</si>
  <si>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</si>
  <si>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</si>
  <si>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</si>
  <si>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</si>
  <si>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</si>
  <si>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</si>
  <si>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</si>
  <si>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</si>
  <si>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</si>
  <si>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</si>
  <si>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</si>
  <si>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</si>
  <si>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</si>
  <si>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</si>
  <si>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</si>
  <si>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</si>
  <si>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</si>
  <si>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</si>
  <si>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</si>
  <si>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</si>
  <si>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</si>
  <si>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</si>
  <si>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</si>
  <si>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</si>
  <si>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</si>
  <si>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</si>
  <si>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</si>
  <si>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</si>
  <si>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</si>
  <si>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</si>
  <si>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</si>
  <si>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</si>
  <si>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</si>
  <si>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</si>
  <si>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</si>
  <si>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</si>
  <si>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</si>
  <si>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</si>
  <si>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</si>
  <si>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</si>
  <si>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</si>
  <si>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</si>
  <si>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</si>
  <si>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</si>
  <si>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</si>
  <si>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</si>
  <si>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</si>
  <si>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</si>
  <si>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</si>
  <si>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</si>
  <si>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</si>
  <si>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</si>
  <si>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</si>
  <si>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</si>
  <si>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</si>
  <si>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</si>
  <si>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</si>
  <si>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</si>
  <si>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</si>
  <si>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</si>
  <si>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</si>
  <si>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</si>
  <si>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</si>
  <si>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</si>
  <si>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</si>
  <si>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</si>
  <si>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</si>
  <si>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</si>
  <si>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</si>
  <si>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</si>
  <si>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</si>
  <si>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</si>
  <si>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</si>
  <si>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</si>
  <si>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</si>
  <si>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</si>
  <si>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</si>
  <si>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</si>
  <si>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</si>
  <si>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</si>
  <si>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</si>
  <si>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</si>
  <si>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</si>
  <si>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</si>
  <si>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</si>
  <si>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</si>
  <si>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</si>
  <si>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</si>
  <si>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</si>
  <si>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</si>
  <si>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</si>
  <si>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</si>
  <si>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</si>
  <si>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</si>
  <si>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</si>
  <si>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</si>
  <si>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</si>
  <si>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</si>
  <si>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</si>
  <si>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</si>
  <si>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</si>
  <si>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</si>
  <si>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</si>
  <si>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</si>
  <si>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</si>
  <si>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</si>
  <si>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</si>
  <si>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</si>
  <si>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</si>
  <si>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</si>
  <si>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</si>
  <si>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</si>
  <si>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</si>
  <si>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</si>
  <si>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</si>
  <si>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</si>
  <si>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</si>
  <si>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</si>
  <si>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</si>
  <si>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</si>
  <si>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</si>
  <si>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</si>
  <si>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</si>
  <si>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</si>
  <si>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</si>
  <si>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</si>
  <si>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</si>
  <si>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</si>
  <si>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</si>
  <si>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</si>
  <si>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</si>
  <si>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</si>
  <si>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</si>
  <si>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</si>
  <si>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</si>
  <si>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</si>
  <si>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</si>
  <si>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</si>
  <si>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</si>
  <si>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</si>
  <si>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</si>
  <si>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</si>
  <si>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</si>
  <si>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</si>
  <si>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</si>
  <si>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</si>
  <si>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</si>
  <si>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</si>
  <si>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</si>
  <si>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</si>
  <si>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</si>
  <si>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</si>
  <si>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</si>
  <si>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</si>
  <si>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</si>
  <si>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</si>
  <si>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</si>
  <si>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</si>
  <si>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</si>
  <si>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</si>
  <si>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</si>
  <si>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</si>
  <si>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</si>
  <si>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</si>
  <si>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</si>
  <si>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</si>
  <si>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</si>
  <si>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</si>
  <si>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</si>
  <si>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</si>
  <si>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</si>
  <si>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</si>
  <si>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</si>
  <si>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</si>
  <si>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</si>
  <si>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</si>
  <si>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</si>
  <si>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</si>
  <si>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</si>
  <si>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</si>
  <si>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</si>
  <si>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</si>
  <si>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</si>
  <si>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</si>
  <si>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</si>
  <si>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</si>
  <si>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</si>
  <si>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</si>
  <si>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</si>
  <si>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</si>
  <si>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</si>
  <si>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</si>
  <si>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</si>
  <si>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</si>
  <si>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</si>
  <si>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</si>
  <si>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</si>
  <si>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</si>
  <si>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</si>
  <si>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</si>
  <si>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</si>
  <si>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</si>
  <si>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</si>
  <si>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</si>
  <si>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</si>
  <si>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</si>
  <si>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</si>
  <si>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</si>
  <si>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</si>
  <si>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</si>
  <si>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</si>
  <si>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</si>
  <si>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</si>
  <si>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</si>
  <si>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</si>
  <si>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</si>
  <si>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</si>
  <si>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</si>
  <si>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</si>
  <si>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</si>
  <si>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</si>
  <si>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</si>
  <si>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</si>
  <si>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</si>
  <si>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</si>
  <si>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</si>
  <si>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</si>
  <si>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</si>
  <si>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</si>
  <si>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</si>
  <si>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</si>
  <si>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</si>
  <si>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</si>
  <si>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</si>
  <si>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</si>
  <si>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</si>
  <si>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</si>
  <si>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</si>
  <si>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</si>
  <si>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</si>
  <si>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</si>
  <si>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</si>
  <si>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</si>
  <si>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</si>
  <si>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</si>
  <si>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</si>
  <si>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</si>
  <si>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</si>
  <si>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</si>
  <si>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</si>
  <si>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</si>
  <si>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</si>
  <si>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</si>
  <si>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</si>
  <si>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</si>
  <si>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</si>
  <si>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</si>
  <si>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</si>
  <si>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</si>
  <si>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</si>
  <si>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</si>
  <si>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</si>
  <si>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</si>
  <si>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</si>
  <si>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</si>
  <si>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</si>
  <si>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</si>
  <si>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</si>
  <si>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</si>
  <si>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</si>
  <si>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</si>
  <si>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</si>
  <si>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</si>
  <si>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</si>
  <si>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</si>
  <si>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</si>
  <si>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</si>
  <si>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</si>
  <si>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</si>
  <si>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</si>
  <si>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</si>
  <si>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</si>
  <si>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</si>
  <si>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</si>
  <si>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</si>
  <si>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</si>
  <si>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</si>
  <si>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</si>
  <si>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</si>
  <si>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</si>
  <si>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</si>
  <si>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</si>
  <si>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</si>
  <si>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</si>
  <si>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</si>
  <si>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</si>
  <si>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</si>
  <si>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</si>
  <si>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</si>
  <si>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</si>
  <si>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</si>
  <si>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</si>
  <si>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</si>
  <si>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</si>
  <si>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</si>
  <si>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</si>
  <si>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</si>
  <si>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</si>
  <si>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</si>
  <si>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</si>
  <si>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</si>
  <si>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</si>
  <si>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</si>
  <si>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</si>
  <si>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</si>
  <si>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</si>
  <si>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</si>
  <si>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</si>
  <si>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</si>
  <si>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</si>
  <si>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</si>
  <si>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</si>
  <si>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</si>
  <si>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</si>
  <si>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</si>
  <si>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</si>
  <si>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</si>
  <si>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</si>
  <si>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</si>
  <si>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</si>
  <si>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</si>
  <si>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</si>
  <si>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</si>
  <si>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</si>
  <si>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</si>
  <si>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</si>
  <si>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</si>
  <si>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</si>
  <si>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</si>
  <si>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</si>
  <si>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</si>
  <si>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</si>
  <si>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</si>
  <si>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</si>
  <si>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</si>
  <si>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</si>
  <si>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</si>
  <si>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</si>
  <si>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</si>
  <si>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</si>
  <si>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</si>
  <si>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</si>
  <si>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</si>
  <si>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</si>
  <si>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</si>
  <si>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</si>
  <si>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</si>
  <si>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</si>
  <si>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</si>
  <si>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</si>
  <si>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</si>
  <si>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</si>
  <si>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</si>
  <si>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</si>
  <si>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</si>
  <si>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</si>
  <si>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</si>
  <si>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</si>
  <si>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</si>
  <si>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</si>
  <si>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</si>
  <si>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</si>
  <si>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</si>
  <si>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</si>
  <si>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</si>
  <si>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</si>
  <si>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</si>
  <si>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</si>
  <si>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</si>
  <si>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</si>
  <si>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</si>
  <si>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</si>
  <si>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</si>
  <si>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</si>
  <si>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</si>
  <si>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</si>
  <si>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</si>
  <si>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</si>
  <si>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</si>
  <si>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</si>
  <si>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</si>
  <si>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</si>
  <si>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</si>
  <si>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</si>
  <si>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</si>
  <si>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</si>
  <si>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</si>
  <si>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</si>
  <si>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</si>
  <si>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</si>
  <si>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</si>
  <si>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</si>
  <si>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</si>
  <si>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</si>
  <si>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</si>
  <si>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</si>
  <si>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</si>
  <si>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</si>
  <si>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</si>
  <si>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</si>
  <si>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</si>
  <si>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</si>
  <si>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</si>
  <si>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</si>
  <si>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</si>
  <si>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</si>
  <si>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</si>
  <si>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</si>
  <si>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</si>
  <si>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</si>
  <si>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</si>
  <si>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</si>
  <si>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</si>
  <si>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</si>
  <si>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</si>
  <si>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</si>
  <si>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</si>
  <si>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</si>
  <si>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</si>
  <si>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</si>
  <si>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</si>
  <si>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</si>
  <si>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</si>
  <si>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</si>
  <si>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</si>
  <si>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</si>
  <si>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</si>
  <si>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</si>
  <si>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</si>
  <si>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</si>
  <si>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</si>
  <si>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</si>
  <si>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</si>
  <si>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</si>
  <si>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</si>
  <si>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</si>
  <si>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</si>
  <si>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</si>
  <si>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</si>
  <si>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</si>
  <si>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</si>
  <si>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</si>
  <si>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</si>
  <si>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</si>
  <si>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</si>
  <si>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</si>
  <si>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</si>
  <si>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</si>
  <si>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</si>
  <si>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</si>
  <si>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</si>
  <si>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</si>
  <si>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</si>
  <si>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</si>
  <si>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</si>
  <si>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</si>
  <si>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</si>
  <si>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</si>
  <si>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</si>
  <si>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</si>
  <si>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</si>
  <si>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</si>
  <si>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</si>
  <si>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</si>
  <si>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</si>
  <si>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</si>
  <si>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</si>
  <si>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</si>
  <si>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</si>
  <si>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</si>
  <si>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</si>
  <si>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</si>
  <si>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</si>
  <si>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</si>
  <si>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</si>
  <si>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</si>
  <si>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</si>
  <si>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</si>
  <si>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</si>
  <si>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</si>
  <si>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</si>
  <si>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</si>
  <si>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</si>
  <si>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</si>
  <si>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</si>
  <si>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</si>
  <si>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</si>
  <si>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</si>
  <si>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</si>
  <si>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</si>
  <si>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</si>
  <si>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</si>
  <si>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</si>
  <si>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</si>
  <si>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</si>
  <si>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</si>
  <si>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</si>
  <si>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</si>
  <si>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</si>
  <si>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</si>
  <si>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</si>
  <si>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</si>
  <si>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</si>
  <si>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</si>
  <si>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</si>
  <si>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</si>
  <si>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</si>
  <si>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</si>
  <si>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</si>
  <si>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</si>
  <si>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</si>
  <si>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</si>
  <si>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</si>
  <si>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</si>
  <si>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</si>
  <si>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</si>
  <si>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</si>
  <si>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</si>
  <si>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</si>
  <si>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</si>
  <si>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</si>
  <si>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</si>
  <si>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</si>
  <si>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</si>
  <si>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</si>
  <si>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</si>
  <si>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</si>
  <si>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</si>
  <si>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</si>
  <si>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</si>
  <si>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</si>
  <si>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</si>
  <si>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</si>
  <si>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</si>
  <si>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</si>
  <si>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</si>
  <si>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</si>
  <si>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</si>
  <si>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</si>
  <si>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</si>
  <si>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</si>
  <si>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</si>
  <si>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</si>
  <si>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</si>
  <si>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</si>
  <si>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</si>
  <si>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</si>
  <si>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</si>
  <si>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</si>
  <si>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</si>
  <si>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</si>
  <si>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</si>
  <si>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</si>
  <si>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</si>
  <si>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</si>
  <si>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</si>
  <si>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</si>
  <si>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</si>
  <si>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</si>
  <si>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</si>
  <si>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</si>
  <si>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</si>
  <si>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</si>
  <si>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</si>
  <si>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</si>
  <si>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</si>
  <si>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</si>
  <si>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</si>
  <si>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</si>
  <si>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</si>
  <si>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</si>
  <si>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</si>
  <si>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</si>
  <si>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</si>
  <si>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</si>
  <si>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</si>
  <si>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</si>
  <si>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</si>
  <si>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</si>
  <si>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</si>
  <si>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</si>
  <si>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</si>
  <si>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</si>
  <si>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</si>
  <si>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</si>
  <si>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</si>
  <si>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</si>
  <si>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</si>
  <si>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</si>
  <si>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</si>
  <si>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</si>
  <si>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</si>
  <si>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</si>
  <si>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</si>
  <si>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</si>
  <si>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</si>
  <si>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</si>
  <si>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</si>
  <si>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</si>
  <si>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</si>
  <si>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</si>
  <si>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</si>
  <si>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</si>
  <si>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</si>
  <si>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</si>
  <si>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</si>
  <si>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</si>
  <si>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</si>
  <si>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</si>
  <si>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</si>
  <si>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</si>
  <si>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</si>
  <si>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</si>
  <si>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</si>
  <si>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</si>
  <si>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</si>
  <si>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</si>
  <si>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</si>
  <si>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</si>
  <si>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</si>
  <si>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</si>
  <si>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</si>
  <si>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</si>
  <si>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</si>
  <si>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</si>
  <si>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</si>
  <si>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</si>
  <si>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</si>
  <si>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</si>
  <si>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</si>
  <si>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</si>
  <si>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</si>
  <si>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</si>
  <si>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</si>
  <si>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</si>
  <si>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</si>
  <si>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</si>
  <si>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</si>
  <si>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</si>
  <si>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</si>
  <si>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</si>
  <si>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</si>
  <si>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</si>
  <si>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</si>
  <si>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</si>
  <si>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</si>
  <si>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</si>
  <si>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</si>
  <si>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</si>
  <si>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</si>
  <si>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</si>
  <si>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</si>
  <si>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</si>
  <si>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</si>
  <si>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</si>
  <si>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</si>
  <si>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</si>
  <si>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</si>
  <si>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</si>
  <si>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</si>
  <si>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</si>
  <si>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</si>
  <si>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</si>
  <si>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</si>
  <si>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</si>
  <si>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</si>
  <si>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</si>
  <si>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</si>
  <si>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</si>
  <si>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</si>
  <si>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</si>
  <si>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</si>
  <si>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</si>
  <si>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</si>
  <si>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</si>
  <si>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</si>
  <si>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</si>
  <si>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</si>
  <si>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</si>
  <si>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</si>
  <si>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</si>
  <si>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</si>
  <si>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</si>
  <si>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</si>
  <si>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</si>
  <si>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</si>
  <si>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</si>
  <si>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</si>
  <si>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</si>
  <si>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</si>
  <si>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</si>
  <si>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</si>
  <si>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</si>
  <si>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</si>
  <si>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</si>
  <si>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</si>
  <si>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</si>
  <si>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</si>
  <si>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</si>
  <si>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</si>
  <si>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</si>
  <si>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</si>
  <si>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</si>
  <si>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</si>
  <si>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</si>
  <si>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</si>
  <si>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</si>
  <si>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</si>
  <si>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</si>
  <si>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</si>
  <si>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</si>
  <si>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</si>
  <si>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</si>
  <si>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</si>
  <si>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</si>
  <si>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</si>
  <si>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</si>
  <si>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</si>
  <si>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</si>
  <si>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</si>
  <si>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</si>
  <si>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</si>
  <si>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</si>
  <si>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</si>
  <si>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</si>
  <si>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</si>
  <si>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</si>
  <si>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</si>
  <si>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</si>
  <si>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</si>
  <si>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</si>
  <si>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</si>
  <si>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</si>
  <si>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</si>
  <si>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</si>
  <si>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</si>
  <si>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</si>
  <si>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</si>
  <si>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</si>
  <si>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</si>
  <si>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</si>
  <si>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</si>
  <si>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</si>
  <si>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</si>
  <si>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</si>
  <si>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</si>
  <si>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</si>
  <si>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</si>
  <si>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</si>
  <si>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</si>
  <si>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</si>
  <si>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</si>
  <si>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</si>
  <si>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</si>
  <si>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</si>
  <si>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</si>
  <si>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</si>
  <si>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</si>
  <si>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</si>
  <si>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</si>
  <si>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</si>
  <si>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</si>
  <si>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</si>
  <si>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</si>
  <si>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</si>
  <si>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</si>
  <si>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</si>
  <si>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</si>
  <si>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</si>
  <si>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</si>
  <si>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</si>
  <si>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</si>
  <si>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</si>
  <si>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</si>
  <si>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</si>
  <si>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</si>
  <si>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</si>
  <si>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</si>
  <si>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</si>
  <si>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</si>
  <si>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</si>
  <si>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</si>
  <si>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</si>
  <si>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</si>
  <si>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</si>
  <si>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</si>
  <si>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</si>
  <si>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</si>
  <si>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</si>
  <si>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</si>
  <si>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</si>
  <si>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</si>
  <si>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</si>
  <si>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</si>
  <si>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</si>
  <si>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</si>
  <si>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</si>
  <si>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</si>
  <si>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</si>
  <si>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</si>
  <si>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</si>
  <si>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</si>
  <si>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</si>
  <si>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</si>
  <si>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</si>
  <si>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</si>
  <si>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</si>
  <si>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</si>
  <si>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</si>
  <si>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</si>
  <si>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</si>
  <si>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</si>
  <si>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</si>
  <si>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</si>
  <si>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</si>
  <si>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</si>
  <si>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</si>
  <si>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</si>
  <si>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</si>
  <si>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</si>
  <si>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</si>
  <si>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</si>
  <si>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</si>
  <si>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</si>
  <si>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</si>
  <si>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</si>
  <si>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</si>
  <si>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</si>
  <si>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</si>
  <si>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</si>
  <si>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</si>
  <si>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</si>
  <si>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</si>
  <si>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</si>
  <si>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</si>
  <si>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</si>
  <si>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</si>
  <si>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</si>
  <si>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</si>
  <si>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</si>
  <si>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</si>
  <si>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</si>
  <si>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</si>
  <si>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</si>
  <si>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</si>
  <si>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</si>
  <si>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</si>
  <si>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</si>
  <si>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</si>
  <si>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</si>
  <si>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</si>
  <si>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</si>
  <si>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</si>
  <si>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</si>
  <si>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</si>
  <si>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</si>
  <si>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</si>
  <si>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</si>
  <si>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</si>
  <si>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</si>
  <si>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</si>
  <si>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</si>
  <si>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</si>
  <si>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</si>
  <si>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</si>
  <si>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</si>
  <si>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</si>
  <si>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</si>
  <si>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</si>
  <si>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</si>
  <si>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</si>
  <si>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</si>
  <si>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</si>
  <si>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</si>
  <si>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</si>
  <si>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</si>
  <si>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</si>
  <si>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</si>
  <si>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</si>
  <si>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</si>
  <si>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</si>
  <si>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</si>
  <si>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</si>
  <si>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</si>
  <si>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</si>
  <si>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</si>
  <si>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</si>
  <si>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</si>
  <si>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</si>
  <si>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</si>
  <si>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</si>
  <si>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</si>
  <si>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</si>
  <si>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</si>
  <si>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</si>
  <si>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</si>
  <si>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</si>
  <si>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</si>
  <si>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</si>
  <si>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</si>
  <si>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</si>
  <si>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</si>
  <si>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</si>
  <si>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</si>
  <si>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</si>
  <si>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</si>
  <si>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</si>
  <si>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</si>
  <si>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</si>
  <si>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</si>
  <si>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</si>
  <si>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</si>
  <si>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</si>
  <si>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</si>
  <si>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</si>
  <si>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</si>
  <si>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</si>
  <si>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</si>
  <si>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</si>
  <si>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</si>
  <si>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</si>
  <si>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</si>
  <si>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</si>
  <si>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</si>
  <si>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</si>
  <si>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</si>
  <si>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</si>
  <si>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</si>
  <si>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</si>
  <si>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</si>
  <si>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</si>
  <si>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</si>
  <si>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</si>
  <si>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</si>
  <si>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</si>
  <si>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</si>
  <si>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</si>
  <si>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</si>
  <si>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</si>
  <si>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</si>
  <si>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</si>
  <si>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</si>
  <si>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</si>
  <si>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</si>
  <si>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</si>
  <si>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</si>
  <si>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</si>
  <si>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</si>
  <si>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</si>
  <si>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</si>
  <si>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</si>
  <si>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</si>
  <si>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</si>
  <si>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</si>
  <si>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</si>
  <si>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</si>
  <si>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</si>
  <si>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</si>
  <si>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</si>
  <si>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</si>
  <si>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</si>
  <si>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</si>
  <si>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</si>
  <si>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</si>
  <si>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</si>
  <si>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</si>
  <si>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</si>
  <si>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</si>
  <si>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</si>
  <si>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</si>
  <si>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</si>
  <si>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</si>
  <si>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</si>
  <si>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</si>
  <si>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</si>
  <si>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</si>
  <si>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</si>
  <si>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</si>
  <si>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</si>
  <si>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</si>
  <si>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</si>
  <si>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</si>
  <si>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</si>
  <si>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</si>
  <si>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</si>
  <si>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</si>
  <si>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</si>
  <si>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</si>
  <si>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</si>
  <si>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</si>
  <si>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</si>
  <si>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</si>
  <si>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</si>
  <si>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</si>
  <si>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</si>
  <si>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</si>
  <si>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</si>
  <si>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</si>
  <si>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</si>
  <si>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</si>
  <si>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</si>
  <si>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</si>
  <si>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</si>
  <si>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</si>
  <si>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</si>
  <si>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</si>
  <si>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</si>
  <si>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</si>
  <si>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</si>
  <si>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</si>
  <si>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</si>
  <si>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</si>
  <si>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</si>
  <si>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</si>
  <si>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</si>
  <si>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</si>
  <si>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</si>
  <si>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</si>
  <si>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</si>
  <si>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</si>
  <si>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</si>
  <si>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</si>
  <si>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</si>
  <si>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</si>
  <si>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</si>
  <si>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</si>
  <si>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</si>
  <si>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</si>
  <si>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</si>
  <si>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</si>
  <si>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</si>
  <si>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</si>
  <si>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</si>
  <si>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</si>
  <si>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</si>
  <si>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</si>
  <si>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</si>
  <si>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</si>
  <si>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</si>
  <si>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</si>
  <si>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</si>
  <si>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</si>
  <si>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</si>
  <si>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</si>
  <si>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</si>
  <si>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</si>
  <si>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</si>
  <si>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</si>
  <si>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</si>
  <si>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</si>
  <si>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</si>
  <si>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</si>
  <si>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</si>
  <si>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</si>
  <si>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</si>
  <si>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</si>
  <si>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</si>
  <si>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</si>
  <si>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</si>
  <si>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</si>
  <si>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</si>
  <si>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</si>
  <si>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</si>
  <si>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</si>
  <si>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</si>
  <si>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</si>
  <si>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</si>
  <si>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</si>
  <si>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</si>
  <si>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</si>
  <si>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</si>
  <si>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</si>
  <si>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</si>
  <si>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</si>
  <si>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</si>
  <si>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</si>
  <si>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</si>
  <si>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</si>
  <si>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</si>
  <si>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</si>
  <si>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</si>
  <si>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</si>
  <si>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</si>
  <si>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</si>
  <si>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</si>
  <si>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</si>
  <si>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</si>
  <si>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</si>
  <si>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</si>
  <si>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</si>
  <si>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</si>
  <si>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</si>
  <si>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</si>
  <si>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</si>
  <si>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</si>
  <si>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</si>
  <si>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</si>
  <si>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</si>
  <si>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</si>
  <si>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</si>
  <si>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</si>
  <si>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</si>
  <si>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</si>
  <si>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</si>
  <si>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</si>
  <si>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</si>
  <si>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</si>
  <si>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</si>
  <si>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</si>
  <si>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</si>
  <si>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</si>
  <si>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</si>
  <si>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</si>
  <si>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</si>
  <si>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</si>
  <si>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</si>
  <si>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</si>
  <si>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</si>
  <si>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</si>
  <si>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</si>
  <si>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</si>
  <si>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</si>
  <si>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</si>
  <si>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</si>
  <si>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</si>
  <si>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</si>
  <si>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</si>
  <si>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</si>
  <si>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</si>
  <si>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</si>
  <si>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</si>
  <si>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</si>
  <si>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</si>
  <si>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</si>
  <si>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</si>
  <si>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</si>
  <si>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</si>
  <si>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</si>
  <si>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</si>
  <si>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</si>
  <si>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</si>
  <si>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</si>
  <si>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</si>
  <si>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</si>
  <si>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</si>
  <si>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</si>
  <si>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</si>
  <si>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</si>
  <si>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</si>
  <si>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</si>
  <si>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</si>
  <si>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</si>
  <si>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</si>
  <si>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</si>
  <si>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</si>
  <si>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</si>
  <si>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</si>
  <si>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</si>
  <si>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</si>
  <si>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</si>
  <si>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</si>
  <si>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</si>
  <si>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</si>
  <si>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</si>
  <si>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</si>
  <si>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</si>
  <si>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</si>
  <si>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</si>
  <si>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</si>
  <si>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</si>
  <si>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</si>
  <si>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</si>
  <si>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</si>
  <si>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</si>
  <si>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</si>
  <si>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</si>
  <si>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</si>
  <si>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</si>
  <si>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</si>
  <si>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</si>
  <si>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</si>
  <si>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</si>
  <si>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</si>
  <si>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</si>
  <si>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</si>
  <si>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</si>
  <si>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</si>
  <si>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</si>
  <si>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</si>
  <si>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</si>
  <si>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</si>
  <si>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</si>
  <si>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</si>
  <si>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</si>
  <si>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</si>
  <si>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</si>
  <si>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</si>
  <si>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</si>
  <si>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</si>
  <si>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</si>
  <si>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</si>
  <si>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</si>
  <si>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</si>
  <si>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</si>
  <si>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</si>
  <si>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</si>
  <si>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</si>
  <si>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</si>
  <si>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</si>
  <si>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</si>
  <si>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</si>
  <si>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</si>
  <si>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</si>
  <si>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</si>
  <si>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</si>
  <si>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</si>
  <si>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</si>
  <si>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</si>
  <si>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</si>
  <si>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</si>
  <si>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</si>
  <si>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</si>
  <si>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</si>
  <si>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</si>
  <si>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</si>
  <si>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</si>
  <si>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</si>
  <si>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</si>
  <si>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</si>
  <si>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</si>
  <si>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</si>
  <si>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</si>
  <si>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</si>
  <si>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</si>
  <si>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</si>
  <si>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</si>
  <si>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</si>
  <si>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</si>
  <si>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</si>
  <si>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</si>
  <si>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</si>
  <si>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</si>
  <si>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</si>
  <si>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</si>
  <si>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</si>
  <si>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</si>
  <si>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</si>
  <si>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</si>
  <si>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</si>
  <si>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</si>
  <si>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</si>
  <si>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</si>
  <si>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</si>
  <si>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</si>
  <si>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</si>
  <si>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</si>
  <si>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</si>
  <si>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</si>
  <si>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</si>
  <si>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</si>
  <si>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</si>
  <si>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</si>
  <si>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</si>
  <si>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</si>
  <si>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</si>
  <si>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</si>
  <si>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</si>
  <si>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</si>
  <si>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</si>
  <si>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</si>
  <si>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</si>
  <si>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</si>
  <si>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</si>
  <si>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</si>
  <si>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</si>
  <si>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</si>
  <si>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</si>
  <si>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</si>
  <si>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</si>
  <si>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</si>
  <si>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</si>
  <si>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</si>
  <si>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</si>
  <si>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</si>
  <si>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</si>
  <si>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</si>
  <si>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</si>
  <si>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</si>
  <si>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</si>
  <si>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</si>
  <si>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</si>
  <si>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</si>
  <si>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</si>
  <si>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</si>
  <si>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</si>
  <si>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</si>
  <si>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</si>
  <si>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</si>
  <si>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</si>
  <si>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</si>
  <si>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</si>
  <si>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</si>
  <si>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</si>
  <si>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</si>
  <si>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</si>
  <si>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</si>
  <si>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</si>
  <si>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</si>
  <si>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</si>
  <si>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</si>
  <si>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</si>
  <si>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</si>
  <si>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</si>
  <si>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</si>
  <si>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</si>
  <si>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</si>
  <si>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</si>
  <si>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</si>
  <si>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</si>
  <si>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</si>
  <si>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</si>
  <si>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</si>
  <si>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</si>
  <si>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</si>
  <si>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</si>
  <si>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</si>
  <si>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</si>
  <si>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</si>
  <si>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</si>
  <si>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</si>
  <si>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</si>
  <si>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</si>
  <si>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</si>
  <si>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</si>
  <si>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</si>
  <si>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</si>
  <si>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</si>
  <si>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</si>
  <si>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</si>
  <si>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</si>
  <si>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</si>
  <si>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</si>
  <si>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</si>
  <si>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</si>
  <si>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</si>
  <si>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</si>
  <si>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</si>
  <si>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</si>
  <si>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</si>
  <si>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</si>
  <si>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</si>
  <si>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</si>
  <si>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</si>
  <si>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</si>
  <si>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</si>
  <si>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</si>
  <si>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</si>
  <si>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</si>
  <si>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</si>
  <si>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</si>
  <si>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</si>
  <si>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</si>
  <si>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</si>
  <si>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</si>
  <si>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</si>
  <si>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</si>
  <si>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</si>
  <si>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</si>
  <si>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</si>
  <si>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</si>
  <si>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</si>
  <si>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</si>
  <si>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</si>
  <si>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</si>
  <si>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</si>
  <si>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</si>
  <si>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</si>
  <si>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</si>
  <si>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</si>
  <si>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</si>
  <si>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</si>
  <si>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</si>
  <si>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</si>
  <si>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</si>
  <si>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</si>
  <si>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</si>
  <si>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</si>
  <si>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</si>
  <si>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</si>
  <si>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</si>
  <si>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</si>
  <si>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</si>
  <si>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</si>
  <si>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</si>
  <si>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</si>
  <si>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</si>
  <si>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</si>
  <si>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</si>
  <si>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</si>
  <si>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</si>
  <si>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</si>
  <si>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</si>
  <si>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</si>
  <si>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</si>
  <si>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</si>
  <si>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</si>
  <si>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</si>
  <si>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</si>
  <si>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</si>
  <si>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</si>
  <si>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</si>
  <si>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</si>
  <si>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</si>
  <si>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</si>
  <si>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</si>
  <si>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</si>
  <si>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</si>
  <si>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</si>
  <si>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</si>
  <si>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</si>
  <si>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</si>
  <si>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</si>
  <si>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</si>
  <si>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</si>
  <si>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</si>
  <si>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</si>
  <si>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</si>
  <si>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</si>
  <si>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</si>
  <si>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</si>
  <si>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</si>
  <si>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</si>
  <si>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</si>
  <si>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</si>
  <si>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</si>
  <si>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</si>
  <si>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</si>
  <si>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</si>
  <si>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</si>
  <si>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</si>
  <si>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</si>
  <si>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</si>
  <si>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</si>
  <si>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</si>
  <si>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</si>
  <si>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</si>
  <si>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</si>
  <si>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</si>
  <si>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</si>
  <si>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</si>
  <si>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</si>
  <si>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</si>
  <si>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</si>
  <si>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</si>
  <si>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</si>
  <si>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</si>
  <si>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</si>
  <si>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</si>
  <si>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</si>
  <si>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</si>
  <si>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</si>
  <si>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</si>
  <si>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</si>
  <si>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</si>
  <si>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</si>
  <si>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</si>
  <si>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</si>
  <si>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</si>
  <si>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</si>
  <si>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</si>
  <si>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</si>
  <si>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</si>
  <si>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</si>
  <si>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</si>
  <si>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</si>
  <si>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</si>
  <si>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</si>
  <si>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</si>
  <si>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</si>
  <si>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</si>
  <si>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</si>
  <si>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</si>
  <si>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</si>
  <si>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</si>
  <si>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</si>
  <si>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</si>
  <si>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</si>
  <si>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</si>
  <si>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</si>
  <si>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</si>
  <si>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</si>
  <si>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</si>
  <si>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</si>
  <si>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</si>
  <si>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</si>
  <si>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</si>
  <si>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</si>
  <si>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</si>
  <si>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</si>
  <si>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</si>
  <si>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</si>
  <si>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</si>
  <si>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</si>
  <si>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</si>
  <si>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</si>
  <si>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</si>
  <si>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</si>
  <si>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</si>
  <si>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</si>
  <si>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</si>
  <si>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</si>
  <si>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</si>
  <si>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</si>
  <si>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</si>
  <si>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</si>
  <si>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</si>
  <si>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</si>
  <si>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</si>
  <si>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</si>
  <si>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</si>
  <si>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</si>
  <si>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</si>
  <si>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</si>
  <si>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</si>
  <si>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</si>
  <si>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</si>
  <si>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</si>
  <si>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</si>
  <si>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</si>
  <si>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</si>
  <si>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</si>
  <si>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</si>
  <si>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</si>
  <si>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</si>
  <si>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</si>
  <si>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</si>
  <si>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</si>
  <si>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</si>
  <si>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</si>
  <si>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</si>
  <si>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</si>
  <si>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</si>
  <si>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</si>
  <si>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</si>
  <si>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</si>
  <si>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</si>
  <si>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</si>
  <si>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</si>
  <si>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</si>
  <si>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</si>
  <si>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</si>
  <si>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</si>
  <si>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</si>
  <si>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</si>
  <si>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</si>
  <si>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</si>
  <si>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</si>
  <si>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</si>
  <si>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</si>
  <si>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</si>
  <si>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</si>
  <si>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</si>
  <si>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</si>
  <si>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</si>
  <si>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</si>
  <si>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</si>
  <si>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</si>
  <si>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</si>
  <si>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</si>
  <si>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</si>
  <si>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</si>
  <si>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</si>
  <si>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</si>
  <si>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</si>
  <si>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</si>
  <si>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</si>
  <si>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</si>
  <si>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</si>
  <si>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</si>
  <si>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</si>
  <si>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</si>
  <si>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</si>
  <si>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</si>
  <si>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</si>
  <si>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</si>
  <si>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</si>
  <si>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</si>
  <si>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</si>
  <si>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</si>
  <si>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</si>
  <si>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</si>
  <si>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</si>
  <si>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</si>
  <si>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</si>
  <si>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</si>
  <si>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</si>
  <si>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</si>
  <si>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</si>
  <si>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</si>
  <si>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</si>
  <si>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</si>
  <si>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</si>
  <si>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</si>
  <si>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</si>
  <si>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</si>
  <si>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</si>
  <si>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</si>
  <si>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</si>
  <si>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</si>
  <si>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</si>
  <si>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</si>
  <si>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</si>
  <si>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</si>
  <si>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</si>
  <si>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</si>
  <si>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</si>
  <si>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</si>
  <si>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</si>
  <si>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</si>
  <si>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</si>
  <si>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</si>
  <si>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</si>
  <si>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</si>
  <si>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</si>
  <si>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</si>
  <si>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</si>
  <si>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</si>
  <si>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</si>
  <si>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</si>
  <si>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</si>
  <si>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</si>
  <si>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</si>
  <si>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</si>
  <si>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</si>
  <si>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</si>
  <si>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</si>
  <si>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</si>
  <si>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</si>
  <si>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</si>
  <si>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</si>
  <si>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</si>
  <si>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</si>
  <si>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</si>
  <si>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</si>
  <si>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</si>
  <si>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</si>
  <si>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</si>
  <si>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</si>
  <si>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</si>
  <si>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</si>
  <si>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</si>
  <si>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</si>
  <si>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</si>
  <si>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</si>
  <si>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</si>
  <si>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</si>
  <si>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</si>
  <si>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</si>
  <si>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</si>
  <si>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</si>
  <si>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</si>
  <si>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</si>
  <si>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</si>
  <si>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</si>
  <si>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</si>
  <si>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</si>
  <si>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</si>
  <si>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</si>
  <si>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</si>
  <si>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</si>
  <si>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</si>
  <si>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</si>
  <si>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</si>
  <si>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</si>
  <si>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</si>
  <si>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</si>
  <si>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</si>
  <si>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</si>
  <si>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</si>
  <si>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</si>
  <si>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</si>
  <si>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</si>
  <si>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</si>
  <si>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</si>
  <si>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</si>
  <si>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</si>
  <si>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</si>
  <si>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</si>
  <si>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</si>
  <si>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</si>
  <si>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</si>
  <si>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</si>
  <si>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</si>
  <si>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</si>
  <si>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</si>
  <si>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</si>
  <si>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</si>
  <si>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</si>
  <si>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</si>
  <si>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</si>
  <si>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</si>
  <si>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</si>
  <si>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</si>
  <si>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</si>
  <si>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</si>
  <si>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</si>
  <si>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</si>
  <si>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</si>
  <si>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</si>
  <si>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</si>
  <si>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</si>
  <si>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</si>
  <si>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</si>
  <si>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</si>
  <si>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</si>
  <si>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</si>
  <si>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</si>
  <si>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</si>
  <si>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</si>
  <si>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</si>
  <si>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</si>
  <si>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</si>
  <si>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</si>
  <si>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</si>
  <si>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</si>
  <si>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</si>
  <si>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</si>
  <si>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</si>
  <si>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</si>
  <si>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</si>
  <si>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</si>
  <si>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</si>
  <si>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</si>
  <si>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</si>
  <si>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</si>
  <si>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</si>
  <si>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</si>
  <si>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</si>
  <si>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</si>
  <si>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</si>
  <si>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</si>
  <si>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</si>
  <si>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</si>
  <si>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</si>
  <si>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</si>
  <si>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</si>
  <si>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</si>
  <si>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</si>
  <si>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</si>
  <si>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</si>
  <si>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</si>
  <si>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</si>
  <si>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</si>
  <si>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</si>
  <si>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</si>
  <si>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</si>
  <si>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</si>
  <si>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</si>
  <si>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</si>
  <si>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</si>
  <si>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</si>
  <si>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</si>
  <si>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</si>
  <si>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</si>
  <si>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</si>
  <si>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</si>
  <si>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</si>
  <si>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</si>
  <si>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</si>
  <si>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</si>
  <si>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</si>
  <si>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</si>
  <si>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</si>
  <si>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</si>
  <si>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</si>
  <si>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</si>
  <si>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</si>
  <si>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</si>
  <si>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</si>
  <si>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</si>
  <si>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</si>
  <si>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</si>
  <si>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</si>
  <si>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</si>
  <si>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</si>
  <si>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</si>
  <si>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</si>
  <si>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</si>
  <si>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</si>
  <si>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</si>
  <si>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</si>
  <si>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</si>
  <si>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</si>
  <si>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</si>
  <si>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</si>
  <si>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</si>
  <si>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</si>
  <si>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</si>
  <si>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</si>
  <si>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</si>
  <si>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</si>
  <si>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</si>
  <si>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</si>
  <si>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</si>
  <si>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</si>
  <si>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</si>
  <si>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</si>
  <si>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</si>
  <si>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</si>
  <si>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</si>
  <si>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</si>
  <si>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</si>
  <si>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</si>
  <si>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</si>
  <si>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</si>
  <si>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</si>
  <si>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</si>
  <si>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</si>
  <si>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</si>
  <si>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</si>
  <si>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</si>
  <si>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</si>
  <si>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</si>
  <si>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</si>
  <si>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</si>
  <si>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</si>
  <si>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</si>
  <si>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</si>
  <si>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</si>
  <si>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</si>
  <si>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</si>
  <si>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</si>
  <si>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</si>
  <si>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</si>
  <si>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</si>
  <si>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</si>
  <si>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</si>
  <si>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</si>
  <si>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</si>
  <si>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</si>
  <si>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</si>
  <si>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</si>
  <si>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</si>
  <si>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</si>
  <si>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</si>
  <si>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</si>
  <si>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</si>
  <si>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</si>
  <si>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</si>
  <si>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</si>
  <si>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</si>
  <si>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</si>
  <si>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</si>
  <si>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</si>
  <si>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</si>
  <si>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</si>
  <si>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</si>
  <si>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</si>
  <si>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</si>
  <si>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</si>
  <si>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</si>
  <si>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</si>
  <si>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</si>
  <si>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</si>
  <si>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</si>
  <si>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</si>
  <si>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</si>
  <si>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</si>
  <si>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</si>
  <si>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</si>
  <si>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</si>
  <si>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</si>
  <si>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</si>
  <si>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</si>
  <si>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</si>
  <si>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</si>
  <si>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</si>
  <si>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</si>
  <si>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</si>
  <si>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</si>
  <si>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</si>
  <si>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</si>
  <si>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</si>
  <si>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</si>
  <si>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</si>
  <si>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</si>
  <si>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</si>
  <si>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</si>
  <si>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</si>
  <si>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</si>
  <si>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</si>
  <si>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</si>
  <si>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</si>
  <si>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</si>
  <si>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</si>
  <si>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</si>
  <si>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</si>
  <si>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</si>
  <si>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</si>
  <si>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</si>
  <si>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</si>
  <si>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</si>
  <si>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</si>
  <si>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</si>
  <si>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</si>
  <si>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</si>
  <si>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</si>
  <si>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</si>
  <si>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</si>
  <si>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</si>
  <si>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</si>
  <si>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</si>
  <si>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</si>
  <si>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</si>
  <si>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</si>
  <si>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</si>
  <si>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</si>
  <si>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</si>
  <si>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</si>
  <si>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</si>
  <si>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</si>
  <si>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</si>
  <si>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</si>
  <si>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</si>
  <si>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</si>
  <si>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</si>
  <si>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</si>
  <si>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</si>
  <si>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</si>
  <si>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</si>
  <si>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</si>
  <si>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</si>
  <si>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</si>
  <si>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</si>
  <si>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</si>
  <si>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</si>
  <si>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</si>
  <si>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</si>
  <si>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</si>
  <si>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</si>
  <si>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</si>
  <si>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</si>
  <si>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</si>
  <si>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</si>
  <si>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</si>
  <si>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</si>
  <si>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</si>
  <si>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</si>
  <si>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</si>
  <si>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</si>
  <si>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</si>
  <si>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</si>
  <si>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</si>
  <si>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</si>
  <si>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</si>
  <si>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</si>
  <si>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</si>
  <si>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</si>
  <si>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</si>
  <si>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</si>
  <si>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</si>
  <si>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</si>
  <si>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</si>
  <si>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</si>
  <si>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</si>
  <si>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</si>
  <si>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</si>
  <si>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</si>
  <si>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</si>
  <si>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</si>
  <si>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</si>
  <si>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</si>
  <si>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</si>
  <si>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</si>
  <si>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</si>
  <si>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</si>
  <si>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</si>
  <si>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</si>
  <si>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</si>
  <si>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</si>
  <si>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</si>
  <si>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</si>
  <si>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</si>
  <si>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</si>
  <si>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</si>
  <si>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</si>
  <si>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</si>
  <si>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</si>
  <si>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</si>
  <si>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</si>
  <si>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</si>
  <si>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</si>
  <si>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</si>
  <si>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</si>
  <si>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</si>
  <si>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</si>
  <si>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</si>
  <si>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</si>
  <si>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</si>
  <si>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</si>
  <si>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</si>
  <si>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</si>
  <si>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</si>
  <si>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</si>
  <si>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</si>
  <si>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</si>
  <si>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</si>
  <si>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</si>
  <si>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</si>
  <si>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</si>
  <si>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</si>
  <si>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</si>
  <si>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</si>
  <si>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</si>
  <si>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</si>
  <si>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</si>
  <si>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</si>
  <si>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</si>
  <si>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</si>
  <si>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</si>
  <si>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</si>
  <si>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</si>
  <si>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</si>
  <si>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</si>
  <si>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</si>
  <si>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</si>
  <si>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</si>
  <si>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</si>
  <si>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</si>
  <si>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</si>
  <si>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</si>
  <si>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</si>
  <si>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</si>
  <si>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</si>
  <si>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</si>
  <si>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</si>
  <si>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</si>
  <si>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</si>
  <si>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</si>
  <si>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</si>
  <si>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</si>
  <si>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</si>
  <si>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</si>
  <si>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</si>
  <si>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</si>
  <si>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</si>
  <si>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</si>
  <si>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</si>
  <si>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</si>
  <si>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</si>
  <si>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</si>
  <si>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</si>
  <si>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</si>
  <si>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</si>
  <si>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</si>
  <si>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</si>
  <si>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</si>
  <si>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</si>
  <si>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</si>
  <si>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</si>
  <si>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</si>
  <si>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</si>
  <si>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</si>
  <si>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</si>
  <si>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</si>
  <si>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</si>
  <si>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</si>
  <si>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</si>
  <si>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</si>
  <si>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</si>
  <si>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</si>
  <si>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</si>
  <si>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</si>
  <si>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</si>
  <si>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</si>
  <si>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</si>
  <si>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</si>
  <si>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</si>
  <si>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</si>
  <si>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</si>
  <si>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</si>
  <si>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</si>
  <si>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</si>
  <si>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</si>
  <si>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</si>
  <si>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</si>
  <si>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</si>
  <si>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</si>
  <si>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</si>
  <si>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</si>
  <si>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</si>
  <si>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</si>
  <si>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</si>
  <si>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</si>
  <si>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</si>
  <si>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</si>
  <si>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</si>
  <si>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</si>
  <si>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</si>
  <si>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</si>
  <si>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</si>
  <si>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</si>
  <si>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</si>
  <si>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</si>
  <si>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</si>
  <si>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</si>
  <si>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</si>
  <si>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</si>
  <si>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</si>
  <si>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</si>
  <si>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</si>
  <si>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</si>
  <si>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</si>
  <si>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</si>
  <si>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</si>
  <si>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</si>
  <si>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</si>
  <si>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</si>
  <si>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</si>
  <si>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</si>
  <si>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</si>
  <si>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</si>
  <si>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</si>
  <si>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</si>
  <si>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</si>
  <si>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</si>
  <si>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</si>
  <si>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</si>
  <si>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</si>
  <si>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</si>
  <si>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</si>
  <si>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</si>
  <si>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</si>
  <si>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</si>
  <si>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</si>
  <si>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</si>
  <si>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</si>
  <si>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</si>
  <si>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</si>
  <si>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</si>
  <si>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</si>
  <si>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</si>
  <si>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</si>
  <si>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</si>
  <si>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</si>
  <si>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</si>
  <si>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</si>
  <si>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</si>
  <si>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</si>
  <si>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</si>
  <si>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</si>
  <si>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</si>
  <si>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</si>
  <si>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</si>
  <si>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</si>
  <si>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</si>
  <si>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</si>
  <si>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</si>
  <si>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</si>
  <si>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</si>
  <si>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</si>
  <si>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</si>
  <si>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</si>
  <si>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</si>
  <si>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</si>
  <si>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</si>
  <si>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</si>
  <si>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</si>
  <si>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</si>
  <si>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</si>
  <si>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</si>
  <si>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</si>
  <si>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</si>
  <si>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</si>
  <si>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</si>
  <si>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</si>
  <si>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</si>
  <si>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</si>
  <si>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</si>
  <si>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</si>
  <si>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</si>
  <si>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</si>
  <si>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</si>
  <si>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</si>
  <si>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</si>
  <si>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</si>
  <si>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</si>
  <si>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</si>
  <si>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</si>
  <si>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</si>
  <si>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</si>
  <si>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</si>
  <si>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</si>
  <si>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</si>
  <si>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</si>
  <si>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</si>
  <si>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</si>
  <si>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</si>
  <si>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</si>
  <si>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</si>
  <si>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</si>
  <si>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</si>
  <si>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</si>
  <si>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</si>
  <si>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</si>
  <si>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</si>
  <si>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</si>
  <si>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</si>
  <si>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</si>
  <si>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</si>
  <si>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</si>
  <si>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</si>
  <si>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</si>
  <si>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</si>
  <si>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</si>
  <si>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</si>
  <si>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</si>
  <si>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</si>
  <si>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</si>
  <si>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</si>
  <si>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</si>
  <si>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</si>
  <si>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</si>
  <si>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</si>
  <si>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</si>
  <si>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</si>
  <si>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</si>
  <si>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</si>
  <si>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</si>
  <si>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</si>
  <si>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</si>
  <si>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</si>
  <si>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</si>
  <si>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</si>
  <si>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</si>
  <si>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</si>
  <si>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</si>
  <si>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</si>
  <si>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</si>
  <si>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</si>
  <si>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</si>
  <si>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</si>
  <si>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</si>
  <si>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</si>
  <si>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</si>
  <si>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</si>
  <si>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</si>
  <si>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</si>
  <si>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</si>
  <si>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</si>
  <si>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</si>
  <si>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</si>
  <si>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</si>
  <si>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</si>
  <si>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</si>
  <si>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</si>
  <si>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</si>
  <si>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</si>
  <si>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</si>
  <si>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</si>
  <si>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</si>
  <si>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</si>
  <si>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</si>
  <si>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</si>
  <si>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</si>
  <si>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</si>
  <si>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</si>
  <si>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</si>
  <si>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</si>
  <si>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</si>
  <si>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</si>
  <si>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</si>
  <si>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</si>
  <si>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</si>
  <si>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</si>
  <si>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</si>
  <si>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</si>
  <si>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</si>
  <si>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</si>
  <si>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</si>
  <si>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</si>
  <si>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</si>
  <si>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</si>
  <si>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</si>
  <si>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</si>
  <si>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</si>
  <si>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</si>
  <si>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</si>
  <si>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</si>
  <si>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</si>
  <si>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</si>
  <si>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</si>
  <si>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</si>
  <si>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</si>
  <si>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</si>
  <si>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</si>
  <si>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</si>
  <si>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</si>
  <si>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</si>
  <si>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</si>
  <si>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</si>
  <si>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</si>
  <si>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</si>
  <si>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</si>
  <si>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</si>
  <si>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</si>
  <si>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</si>
  <si>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</si>
  <si>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</si>
  <si>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</si>
  <si>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</si>
  <si>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</si>
  <si>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</si>
  <si>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</si>
  <si>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</si>
  <si>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</si>
  <si>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</si>
  <si>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</si>
  <si>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</si>
  <si>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</si>
  <si>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</si>
  <si>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</si>
  <si>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</si>
  <si>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</si>
  <si>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</si>
  <si>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</si>
  <si>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</si>
  <si>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</si>
  <si>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</si>
  <si>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</si>
  <si>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</si>
  <si>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</si>
  <si>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</si>
  <si>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</si>
  <si>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</si>
  <si>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</si>
  <si>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</si>
  <si>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</si>
  <si>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</si>
  <si>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</si>
  <si>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</si>
  <si>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</si>
  <si>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</si>
  <si>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</si>
  <si>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</si>
  <si>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</si>
  <si>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</si>
  <si>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</si>
  <si>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</si>
  <si>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</si>
  <si>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</si>
  <si>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</si>
  <si>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</si>
  <si>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</si>
  <si>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</si>
  <si>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</si>
  <si>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</si>
  <si>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</si>
  <si>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</si>
  <si>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</si>
  <si>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</si>
  <si>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</si>
  <si>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</si>
  <si>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</si>
  <si>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</si>
  <si>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</si>
  <si>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</si>
  <si>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</si>
  <si>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</si>
  <si>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</si>
  <si>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</si>
  <si>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</si>
  <si>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</si>
  <si>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</si>
  <si>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</si>
  <si>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</si>
  <si>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</si>
  <si>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</si>
  <si>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</si>
  <si>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</si>
  <si>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</si>
  <si>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</si>
  <si>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</si>
  <si>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</si>
  <si>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</si>
  <si>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</si>
  <si>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</si>
  <si>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</si>
  <si>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</si>
  <si>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</si>
  <si>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</si>
  <si>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</si>
  <si>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</si>
  <si>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</si>
  <si>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</si>
  <si>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</si>
  <si>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</si>
  <si>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</si>
  <si>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</si>
  <si>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</si>
  <si>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</si>
  <si>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</si>
  <si>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</si>
  <si>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</si>
  <si>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</si>
  <si>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</si>
  <si>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</si>
  <si>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</si>
  <si>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</si>
  <si>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</si>
  <si>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</si>
  <si>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</si>
  <si>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</si>
  <si>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</si>
  <si>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</si>
  <si>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</si>
  <si>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</si>
  <si>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</si>
  <si>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</si>
  <si>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</si>
  <si>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</si>
  <si>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</si>
  <si>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</si>
  <si>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</si>
  <si>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</si>
  <si>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</si>
  <si>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</si>
  <si>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</si>
  <si>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</si>
  <si>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</si>
  <si>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</si>
  <si>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</si>
  <si>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</si>
  <si>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</si>
  <si>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</si>
  <si>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</si>
  <si>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</si>
  <si>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</si>
  <si>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</si>
  <si>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</si>
  <si>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</si>
  <si>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</si>
  <si>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</si>
  <si>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</si>
  <si>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</si>
  <si>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</si>
  <si>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</si>
  <si>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</si>
  <si>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</si>
  <si>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</si>
  <si>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</si>
  <si>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</si>
  <si>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</si>
  <si>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</si>
  <si>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</si>
  <si>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</si>
  <si>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</si>
  <si>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</si>
  <si>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</si>
  <si>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</si>
  <si>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</si>
  <si>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</si>
  <si>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</si>
  <si>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</si>
  <si>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</si>
  <si>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</si>
  <si>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</si>
  <si>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</si>
  <si>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</si>
  <si>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</si>
  <si>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</si>
  <si>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</si>
  <si>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</si>
  <si>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</si>
  <si>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</si>
  <si>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</si>
  <si>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</si>
  <si>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</si>
  <si>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</si>
  <si>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</si>
  <si>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</si>
  <si>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</si>
  <si>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</si>
  <si>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</si>
  <si>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</si>
  <si>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</si>
  <si>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</si>
  <si>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</si>
  <si>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</si>
  <si>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</si>
  <si>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</si>
  <si>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</si>
  <si>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</si>
  <si>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</si>
  <si>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</si>
  <si>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</si>
  <si>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</si>
  <si>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</si>
  <si>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</si>
  <si>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</si>
  <si>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</si>
  <si>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</si>
  <si>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</si>
  <si>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</si>
  <si>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</si>
  <si>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</si>
  <si>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</si>
  <si>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</si>
  <si>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</si>
  <si>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</si>
  <si>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</si>
  <si>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</si>
  <si>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</si>
  <si>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</si>
  <si>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</si>
  <si>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</si>
  <si>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</si>
  <si>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</si>
  <si>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</si>
  <si>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</si>
  <si>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</si>
  <si>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</si>
  <si>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</si>
  <si>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</si>
  <si>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</si>
  <si>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</si>
  <si>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</si>
  <si>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</si>
  <si>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</si>
  <si>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</si>
  <si>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</si>
  <si>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</si>
  <si>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</si>
  <si>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</si>
  <si>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</si>
  <si>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</si>
  <si>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</si>
  <si>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</si>
  <si>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</si>
  <si>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</si>
  <si>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</si>
  <si>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</si>
  <si>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</si>
  <si>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</si>
  <si>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</si>
  <si>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</si>
  <si>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</si>
  <si>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</si>
  <si>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</si>
  <si>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</si>
  <si>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</si>
  <si>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</si>
  <si>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</si>
  <si>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</si>
  <si>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</si>
  <si>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</si>
  <si>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</si>
  <si>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</si>
  <si>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</si>
  <si>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</si>
  <si>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</si>
  <si>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</si>
  <si>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</si>
  <si>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</si>
  <si>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</si>
  <si>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</si>
  <si>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</si>
  <si>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</si>
  <si>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</si>
  <si>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</si>
  <si>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</si>
  <si>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</si>
  <si>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</si>
  <si>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</si>
  <si>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</si>
  <si>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</si>
  <si>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</si>
  <si>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</si>
  <si>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</si>
  <si>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</si>
  <si>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</si>
  <si>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</si>
  <si>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</si>
  <si>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</si>
  <si>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</si>
  <si>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</si>
  <si>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</si>
  <si>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</si>
  <si>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</si>
  <si>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</si>
  <si>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</si>
  <si>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</si>
  <si>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</si>
  <si>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</si>
  <si>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</si>
  <si>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</si>
  <si>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</si>
  <si>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</si>
  <si>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</si>
  <si>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</si>
  <si>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</si>
  <si>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</si>
  <si>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</si>
  <si>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</si>
  <si>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</si>
  <si>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</si>
  <si>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</si>
  <si>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</si>
  <si>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</si>
  <si>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</si>
  <si>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</si>
  <si>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</si>
  <si>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</si>
  <si>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</si>
  <si>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</si>
  <si>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</si>
  <si>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</si>
  <si>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</si>
  <si>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</si>
  <si>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</si>
  <si>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</si>
  <si>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</si>
  <si>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</si>
  <si>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</si>
  <si>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</si>
  <si>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</si>
  <si>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</si>
  <si>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</si>
  <si>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</si>
  <si>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</si>
  <si>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</si>
  <si>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</si>
  <si>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</si>
  <si>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</si>
  <si>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</si>
  <si>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</si>
  <si>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</si>
  <si>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</si>
  <si>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</si>
  <si>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</si>
  <si>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</si>
  <si>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</si>
  <si>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</si>
  <si>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</si>
  <si>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</si>
  <si>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</si>
  <si>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</si>
  <si>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</si>
  <si>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</si>
  <si>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</si>
  <si>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</si>
  <si>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</si>
  <si>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</si>
  <si>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</si>
  <si>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</si>
  <si>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</si>
  <si>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</si>
  <si>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</si>
  <si>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</si>
  <si>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</si>
  <si>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</si>
  <si>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</si>
  <si>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</si>
  <si>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</si>
  <si>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</si>
  <si>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</si>
  <si>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</si>
  <si>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</si>
  <si>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</si>
  <si>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</si>
  <si>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</si>
  <si>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</si>
  <si>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</si>
  <si>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</si>
  <si>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</si>
  <si>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</si>
  <si>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</si>
  <si>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</si>
  <si>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</si>
  <si>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</si>
  <si>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</si>
  <si>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</si>
  <si>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</si>
  <si>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</si>
  <si>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</si>
  <si>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</si>
  <si>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</si>
  <si>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</si>
  <si>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</si>
  <si>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</si>
  <si>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</si>
  <si>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</si>
  <si>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</si>
  <si>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</si>
  <si>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</si>
  <si>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</si>
  <si>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</si>
  <si>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</si>
  <si>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</si>
  <si>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</si>
  <si>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</si>
  <si>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</si>
  <si>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</si>
  <si>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</si>
  <si>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</si>
  <si>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</si>
  <si>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</si>
  <si>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</si>
  <si>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</si>
  <si>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</si>
  <si>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</si>
  <si>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</si>
  <si>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</si>
  <si>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</si>
  <si>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</si>
  <si>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</si>
  <si>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</si>
  <si>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</si>
  <si>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</si>
  <si>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</si>
  <si>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</si>
  <si>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</si>
  <si>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</si>
  <si>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</si>
  <si>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</si>
  <si>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</si>
  <si>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</si>
  <si>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</si>
  <si>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</si>
  <si>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</si>
  <si>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</si>
  <si>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</si>
  <si>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</si>
  <si>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</si>
  <si>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</si>
  <si>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</si>
  <si>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</si>
  <si>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</si>
  <si>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</si>
  <si>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</si>
  <si>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</si>
  <si>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</si>
  <si>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</si>
  <si>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</si>
  <si>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</si>
  <si>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</si>
  <si>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</si>
  <si>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</si>
  <si>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</si>
  <si>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</si>
  <si>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</si>
  <si>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</si>
  <si>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</si>
  <si>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</si>
  <si>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</si>
  <si>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</si>
  <si>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</si>
  <si>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</si>
  <si>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</si>
  <si>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</si>
  <si>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</si>
  <si>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</si>
  <si>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</si>
  <si>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</si>
  <si>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</si>
  <si>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</si>
  <si>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</si>
  <si>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</si>
  <si>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</si>
  <si>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</si>
  <si>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</si>
  <si>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</si>
  <si>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</si>
  <si>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</si>
  <si>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</si>
  <si>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</si>
  <si>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</si>
  <si>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</si>
  <si>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</si>
  <si>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</si>
  <si>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</si>
  <si>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</si>
  <si>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</si>
  <si>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</si>
  <si>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</si>
  <si>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</si>
  <si>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</si>
  <si>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</si>
  <si>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</si>
  <si>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</si>
  <si>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</si>
  <si>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</si>
  <si>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</si>
  <si>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</si>
  <si>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</si>
  <si>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</si>
  <si>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</si>
  <si>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</si>
  <si>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</si>
  <si>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</si>
  <si>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</si>
  <si>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</si>
  <si>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</si>
  <si>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</si>
  <si>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</si>
  <si>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</si>
  <si>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</si>
  <si>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</si>
  <si>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</si>
  <si>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</si>
  <si>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</si>
  <si>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</si>
  <si>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</si>
  <si>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</si>
  <si>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</si>
  <si>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</si>
  <si>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</si>
  <si>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</si>
  <si>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</si>
  <si>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</si>
  <si>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</si>
  <si>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</si>
  <si>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</si>
  <si>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</si>
  <si>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</si>
  <si>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</si>
  <si>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</si>
  <si>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</si>
  <si>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</si>
  <si>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</si>
  <si>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</si>
  <si>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</si>
  <si>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</si>
  <si>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</si>
  <si>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</si>
  <si>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</si>
  <si>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</si>
  <si>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</si>
  <si>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</si>
  <si>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</si>
  <si>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</si>
  <si>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</si>
  <si>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</si>
  <si>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</si>
  <si>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</si>
  <si>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</si>
  <si>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</si>
  <si>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</si>
  <si>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</si>
  <si>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</si>
  <si>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</si>
  <si>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</si>
  <si>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</si>
  <si>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</si>
  <si>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</si>
  <si>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</si>
  <si>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</si>
  <si>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</si>
  <si>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</si>
  <si>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</si>
  <si>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</si>
  <si>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</si>
  <si>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</si>
  <si>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</si>
  <si>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</si>
  <si>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</si>
  <si>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</si>
  <si>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</si>
  <si>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</si>
  <si>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</si>
  <si>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</si>
  <si>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</si>
  <si>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</si>
  <si>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</si>
  <si>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</si>
  <si>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</si>
  <si>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</si>
  <si>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</si>
  <si>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</si>
  <si>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</si>
  <si>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</si>
  <si>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</si>
  <si>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</si>
  <si>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</si>
  <si>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</si>
  <si>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</si>
  <si>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</si>
  <si>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</si>
  <si>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</si>
  <si>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</si>
  <si>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</si>
  <si>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</si>
  <si>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</si>
  <si>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</si>
  <si>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</si>
  <si>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</si>
  <si>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</si>
  <si>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</si>
  <si>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</si>
  <si>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</si>
  <si>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</si>
  <si>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</si>
  <si>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</si>
  <si>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</si>
  <si>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</si>
  <si>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</si>
  <si>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</si>
  <si>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</si>
  <si>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</si>
  <si>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</si>
  <si>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</si>
  <si>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</si>
  <si>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</si>
  <si>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</si>
  <si>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</si>
  <si>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</si>
  <si>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</si>
  <si>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</si>
  <si>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</si>
  <si>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</si>
  <si>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</si>
  <si>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</si>
  <si>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</si>
  <si>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</si>
  <si>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</si>
  <si>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</si>
  <si>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</si>
  <si>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</si>
  <si>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</si>
  <si>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</si>
  <si>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</si>
  <si>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</si>
  <si>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</si>
  <si>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</si>
  <si>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</si>
  <si>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</si>
  <si>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</si>
  <si>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</si>
  <si>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</si>
  <si>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</si>
  <si>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</si>
  <si>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</si>
  <si>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</si>
  <si>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</si>
  <si>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</si>
  <si>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</si>
  <si>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</si>
  <si>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</si>
  <si>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</si>
  <si>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</si>
  <si>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</si>
  <si>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</si>
  <si>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</si>
  <si>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</si>
  <si>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</si>
  <si>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</si>
  <si>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</si>
  <si>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</si>
  <si>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</si>
  <si>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</si>
  <si>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</si>
  <si>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</si>
  <si>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</si>
  <si>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</si>
  <si>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</si>
  <si>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</si>
  <si>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</si>
  <si>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</si>
  <si>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</si>
  <si>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</si>
  <si>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</si>
  <si>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</si>
  <si>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</si>
  <si>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</si>
  <si>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</si>
  <si>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</si>
  <si>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</si>
  <si>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</si>
  <si>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</si>
  <si>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</si>
  <si>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</si>
  <si>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</si>
  <si>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</si>
  <si>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</si>
  <si>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</si>
  <si>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</si>
  <si>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</si>
  <si>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</si>
  <si>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</si>
  <si>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</si>
  <si>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</si>
  <si>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</si>
  <si>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</si>
  <si>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</si>
  <si>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</si>
  <si>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</si>
  <si>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</si>
  <si>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</si>
  <si>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</si>
  <si>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</si>
  <si>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</si>
  <si>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</si>
  <si>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</si>
  <si>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</si>
  <si>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</si>
  <si>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</si>
  <si>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</si>
  <si>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</si>
  <si>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</si>
  <si>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</si>
  <si>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</si>
  <si>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</si>
  <si>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</si>
  <si>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</si>
  <si>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</si>
  <si>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</si>
  <si>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</si>
  <si>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</si>
  <si>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</si>
  <si>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</si>
  <si>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</si>
  <si>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</si>
  <si>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</si>
  <si>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</si>
  <si>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</si>
  <si>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</si>
  <si>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</si>
  <si>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</si>
  <si>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</si>
  <si>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</si>
  <si>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</si>
  <si>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</si>
  <si>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</si>
  <si>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</si>
  <si>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</si>
  <si>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</si>
  <si>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</si>
  <si>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</si>
  <si>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</si>
  <si>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</si>
  <si>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</si>
  <si>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</si>
  <si>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</si>
  <si>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</si>
  <si>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</si>
  <si>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</si>
  <si>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</si>
  <si>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</si>
  <si>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</si>
  <si>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</si>
  <si>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</si>
  <si>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</si>
  <si>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</si>
  <si>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</si>
  <si>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</si>
  <si>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</si>
  <si>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</si>
  <si>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</si>
  <si>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</si>
  <si>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</si>
  <si>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</si>
  <si>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</si>
  <si>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</si>
  <si>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</si>
  <si>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</si>
  <si>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</si>
  <si>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</si>
  <si>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</si>
  <si>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</si>
  <si>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</si>
  <si>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</si>
  <si>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</si>
  <si>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</si>
  <si>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</si>
  <si>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</si>
  <si>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</si>
  <si>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</si>
  <si>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</si>
  <si>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</si>
  <si>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</si>
  <si>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</si>
  <si>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</si>
  <si>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</si>
  <si>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</si>
  <si>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</si>
  <si>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</si>
  <si>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</si>
  <si>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</si>
  <si>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</si>
  <si>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</si>
  <si>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</si>
  <si>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</si>
  <si>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</si>
  <si>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</si>
  <si>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</si>
  <si>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</si>
  <si>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</si>
  <si>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</si>
  <si>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</si>
  <si>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</si>
  <si>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</si>
  <si>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</si>
  <si>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</si>
  <si>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</si>
  <si>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</si>
  <si>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</si>
  <si>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</si>
  <si>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</si>
  <si>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</si>
  <si>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</si>
  <si>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</si>
  <si>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</si>
  <si>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</si>
  <si>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</si>
  <si>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</si>
  <si>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</si>
  <si>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</si>
  <si>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</si>
  <si>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</si>
  <si>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</si>
  <si>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</si>
  <si>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</si>
  <si>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</si>
  <si>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</si>
  <si>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</si>
  <si>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</si>
  <si>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</si>
  <si>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</si>
  <si>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</si>
  <si>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</si>
  <si>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</si>
  <si>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</si>
  <si>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</si>
  <si>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</si>
  <si>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</si>
  <si>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</si>
  <si>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</si>
  <si>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</si>
  <si>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</si>
  <si>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</si>
  <si>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</si>
  <si>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</si>
  <si>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</si>
  <si>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</si>
  <si>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</si>
  <si>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</si>
  <si>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</si>
  <si>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</si>
  <si>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</si>
  <si>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</si>
  <si>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</si>
  <si>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</si>
  <si>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</si>
  <si>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</si>
  <si>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</si>
  <si>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</si>
  <si>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</si>
  <si>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</si>
  <si>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</si>
  <si>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</si>
  <si>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</si>
  <si>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</si>
  <si>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</si>
  <si>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</si>
  <si>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</si>
  <si>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</si>
  <si>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</si>
  <si>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</si>
  <si>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</si>
  <si>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</si>
  <si>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</si>
  <si>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</si>
  <si>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</si>
  <si>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</si>
  <si>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</si>
  <si>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</si>
  <si>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</si>
  <si>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</si>
  <si>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</si>
  <si>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</si>
  <si>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</si>
  <si>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</si>
  <si>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</si>
  <si>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</si>
  <si>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</si>
  <si>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</si>
  <si>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</si>
  <si>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</si>
  <si>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</si>
  <si>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</si>
  <si>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</si>
  <si>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</si>
  <si>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</si>
  <si>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</si>
  <si>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</si>
  <si>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</si>
  <si>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</si>
  <si>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</si>
  <si>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</si>
  <si>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</si>
  <si>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</si>
  <si>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</si>
  <si>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</si>
  <si>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</si>
  <si>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</si>
  <si>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</si>
  <si>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</si>
  <si>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</si>
  <si>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</si>
  <si>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</si>
  <si>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</si>
  <si>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</si>
  <si>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</si>
  <si>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</si>
  <si>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</si>
  <si>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</si>
  <si>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</si>
  <si>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</si>
  <si>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</si>
  <si>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</si>
  <si>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</si>
  <si>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</si>
  <si>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</si>
  <si>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</si>
  <si>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</si>
  <si>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</si>
  <si>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</si>
  <si>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</si>
  <si>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</si>
  <si>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</si>
  <si>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</si>
  <si>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</si>
  <si>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</si>
  <si>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</si>
  <si>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</si>
  <si>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</si>
  <si>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</si>
  <si>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</si>
  <si>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</si>
  <si>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</si>
  <si>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</si>
  <si>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</si>
  <si>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</si>
  <si>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</si>
  <si>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</si>
  <si>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</si>
  <si>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</si>
  <si>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</si>
  <si>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</si>
  <si>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</si>
  <si>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</si>
  <si>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</si>
  <si>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</si>
  <si>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</si>
  <si>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</si>
  <si>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</si>
  <si>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</si>
  <si>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</si>
  <si>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</si>
  <si>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</si>
  <si>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</si>
  <si>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</si>
  <si>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</si>
  <si>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</si>
  <si>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</si>
  <si>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</si>
  <si>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</si>
  <si>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</si>
  <si>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</si>
  <si>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</si>
  <si>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</si>
  <si>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</si>
  <si>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</si>
  <si>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</si>
  <si>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</si>
  <si>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</si>
  <si>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</si>
  <si>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</si>
  <si>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</si>
  <si>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</si>
  <si>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</si>
  <si>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</si>
  <si>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</si>
  <si>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</si>
  <si>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</si>
  <si>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</si>
  <si>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</si>
  <si>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</si>
  <si>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</si>
  <si>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</si>
  <si>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</si>
  <si>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</si>
  <si>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</si>
  <si>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</si>
  <si>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</si>
  <si>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</si>
  <si>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</si>
  <si>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</si>
  <si>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</si>
  <si>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</si>
  <si>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</si>
  <si>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</si>
  <si>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</si>
  <si>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</si>
  <si>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</si>
  <si>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</si>
  <si>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</si>
  <si>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</si>
  <si>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</si>
  <si>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</si>
  <si>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</si>
  <si>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</si>
  <si>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</si>
  <si>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</si>
  <si>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</si>
  <si>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</si>
  <si>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</si>
  <si>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</si>
  <si>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</si>
  <si>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</si>
  <si>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</si>
  <si>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</si>
  <si>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</si>
  <si>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</si>
  <si>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</si>
  <si>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</si>
  <si>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</si>
  <si>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</si>
  <si>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</si>
  <si>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</si>
  <si>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</si>
  <si>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</si>
  <si>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</si>
  <si>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</si>
  <si>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</si>
  <si>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</si>
  <si>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</si>
  <si>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</si>
  <si>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</si>
  <si>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</si>
  <si>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</si>
  <si>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</si>
  <si>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</si>
  <si>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</si>
  <si>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</si>
  <si>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</si>
  <si>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</si>
  <si>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</si>
  <si>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</si>
  <si>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</si>
  <si>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</si>
  <si>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</si>
  <si>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</si>
  <si>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</si>
  <si>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</si>
  <si>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</si>
  <si>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</si>
  <si>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</si>
  <si>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</si>
  <si>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</si>
  <si>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</si>
  <si>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</si>
  <si>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</si>
  <si>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</si>
  <si>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</si>
  <si>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</si>
  <si>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</si>
  <si>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</si>
  <si>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</si>
  <si>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</si>
  <si>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</si>
  <si>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</si>
  <si>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</si>
  <si>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</si>
  <si>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</si>
  <si>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</si>
  <si>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</si>
  <si>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</si>
  <si>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</si>
  <si>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</si>
  <si>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</si>
  <si>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</si>
  <si>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</si>
  <si>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</si>
  <si>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</si>
  <si>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</si>
  <si>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</si>
  <si>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</si>
  <si>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</si>
  <si>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</si>
  <si>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</si>
  <si>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</si>
  <si>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</si>
  <si>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</si>
  <si>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</si>
  <si>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</si>
  <si>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</si>
  <si>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</si>
  <si>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</si>
  <si>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</si>
  <si>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</si>
  <si>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</si>
  <si>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</si>
  <si>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</si>
  <si>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</si>
  <si>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</si>
  <si>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</si>
  <si>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</si>
  <si>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</si>
  <si>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</si>
  <si>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</si>
  <si>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</si>
  <si>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</si>
  <si>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</si>
  <si>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</si>
  <si>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</si>
  <si>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</si>
  <si>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</si>
  <si>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</si>
  <si>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</si>
  <si>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</si>
  <si>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</si>
  <si>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</si>
  <si>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</si>
  <si>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</si>
  <si>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</si>
  <si>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</si>
  <si>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</si>
  <si>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</si>
  <si>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</si>
  <si>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</si>
  <si>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</si>
  <si>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</si>
  <si>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</si>
  <si>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</si>
  <si>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</si>
  <si>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</si>
  <si>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</si>
  <si>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</si>
  <si>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</si>
  <si>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</si>
  <si>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</si>
  <si>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</si>
  <si>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</si>
  <si>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</si>
  <si>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</si>
  <si>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</si>
  <si>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</si>
  <si>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</si>
  <si>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</si>
  <si>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</si>
  <si>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</si>
  <si>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</si>
  <si>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</si>
  <si>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</si>
  <si>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</si>
  <si>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</si>
  <si>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</si>
  <si>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</si>
  <si>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</si>
  <si>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</si>
  <si>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</si>
  <si>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</si>
  <si>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</si>
  <si>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</si>
  <si>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</si>
  <si>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</si>
  <si>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</si>
  <si>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</si>
  <si>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</si>
  <si>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</si>
  <si>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</si>
  <si>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</si>
  <si>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</si>
  <si>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</si>
  <si>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</si>
  <si>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</si>
  <si>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</si>
  <si>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</si>
  <si>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</si>
  <si>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</si>
  <si>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</si>
  <si>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</si>
  <si>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</si>
  <si>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</si>
  <si>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</si>
  <si>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</si>
  <si>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</si>
  <si>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</si>
  <si>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</si>
  <si>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</si>
  <si>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</si>
  <si>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</si>
  <si>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</si>
  <si>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</si>
  <si>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</si>
  <si>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</si>
  <si>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</si>
  <si>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</si>
  <si>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</si>
  <si>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</si>
  <si>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</si>
  <si>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</si>
  <si>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</si>
  <si>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</si>
  <si>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</si>
  <si>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</si>
  <si>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</si>
  <si>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</si>
  <si>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</si>
  <si>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</si>
  <si>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</si>
  <si>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</si>
  <si>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</si>
  <si>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</si>
  <si>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</si>
  <si>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</si>
  <si>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</si>
  <si>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</si>
  <si>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</si>
  <si>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</si>
  <si>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</si>
  <si>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</si>
  <si>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</si>
  <si>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</si>
  <si>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</si>
  <si>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</si>
  <si>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</si>
  <si>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</si>
  <si>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</si>
  <si>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</si>
  <si>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</si>
  <si>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</si>
  <si>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</si>
  <si>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</si>
  <si>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</si>
  <si>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</si>
  <si>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</si>
  <si>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</si>
  <si>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</si>
  <si>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</si>
  <si>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</si>
  <si>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</si>
  <si>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</si>
  <si>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</si>
  <si>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</si>
  <si>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</si>
  <si>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</si>
  <si>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</si>
  <si>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</si>
  <si>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</si>
  <si>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</si>
  <si>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</si>
  <si>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</si>
  <si>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</si>
  <si>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</si>
  <si>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</si>
  <si>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</si>
  <si>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</si>
  <si>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</si>
  <si>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</si>
  <si>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</si>
  <si>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</si>
  <si>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</si>
  <si>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</si>
  <si>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</si>
  <si>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</si>
  <si>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</si>
  <si>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</si>
  <si>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</si>
  <si>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</si>
  <si>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</si>
  <si>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</si>
  <si>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</si>
  <si>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</si>
  <si>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</si>
  <si>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</si>
  <si>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</si>
  <si>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</si>
  <si>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</si>
  <si>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</si>
  <si>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</si>
  <si>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</si>
  <si>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</si>
  <si>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</si>
  <si>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</si>
  <si>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</si>
  <si>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</si>
  <si>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</si>
  <si>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</si>
  <si>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</si>
  <si>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</si>
  <si>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</si>
  <si>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</si>
  <si>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</si>
  <si>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</si>
  <si>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</si>
  <si>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</si>
  <si>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</si>
  <si>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</si>
  <si>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</si>
  <si>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</si>
  <si>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</si>
  <si>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</si>
  <si>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</si>
  <si>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</si>
  <si>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</si>
  <si>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</si>
  <si>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</si>
  <si>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</si>
  <si>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</si>
  <si>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</si>
  <si>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</si>
  <si>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</si>
  <si>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</si>
  <si>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</si>
  <si>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</si>
  <si>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</si>
  <si>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</si>
  <si>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</si>
  <si>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</si>
  <si>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</si>
  <si>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</si>
  <si>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</si>
  <si>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</si>
  <si>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</si>
  <si>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</si>
  <si>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</si>
  <si>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</si>
  <si>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</si>
  <si>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</si>
  <si>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</si>
  <si>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</si>
  <si>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</si>
  <si>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</si>
  <si>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</si>
  <si>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</si>
  <si>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</si>
  <si>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</si>
  <si>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</si>
  <si>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</si>
  <si>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</si>
  <si>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</si>
  <si>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</si>
  <si>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</si>
  <si>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</si>
  <si>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</si>
  <si>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</si>
  <si>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</si>
  <si>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</si>
  <si>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</si>
  <si>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</si>
  <si>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</si>
  <si>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</si>
  <si>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</si>
  <si>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</si>
  <si>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</si>
  <si>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</si>
  <si>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</si>
  <si>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</si>
  <si>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</si>
  <si>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</si>
  <si>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</si>
  <si>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</si>
  <si>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</si>
  <si>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</si>
  <si>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</si>
  <si>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</si>
  <si>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</si>
  <si>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</si>
  <si>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</si>
  <si>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</si>
  <si>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</si>
  <si>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</si>
  <si>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</si>
  <si>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</si>
  <si>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</si>
  <si>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</si>
  <si>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</si>
  <si>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</si>
  <si>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</si>
  <si>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</si>
  <si>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</si>
  <si>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</si>
  <si>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</si>
  <si>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</si>
  <si>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</si>
  <si>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</si>
  <si>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</si>
  <si>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</si>
  <si>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</si>
  <si>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</si>
  <si>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</si>
  <si>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</si>
  <si>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</si>
  <si>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</si>
  <si>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</si>
  <si>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</si>
  <si>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</si>
  <si>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</si>
  <si>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</si>
  <si>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</si>
  <si>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</si>
  <si>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</si>
  <si>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</si>
  <si>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</si>
  <si>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</si>
  <si>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</si>
  <si>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</si>
  <si>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</si>
  <si>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</si>
  <si>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</si>
  <si>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</si>
  <si>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</si>
  <si>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</si>
  <si>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</si>
  <si>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</si>
  <si>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</si>
  <si>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</si>
  <si>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</si>
  <si>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</si>
  <si>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</si>
  <si>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</si>
  <si>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</si>
  <si>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</si>
  <si>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</si>
  <si>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</si>
  <si>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</si>
  <si>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</si>
  <si>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</si>
  <si>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</si>
  <si>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</si>
  <si>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</si>
  <si>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</si>
  <si>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</si>
  <si>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</si>
  <si>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</si>
  <si>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</si>
  <si>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</si>
  <si>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</si>
  <si>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</si>
  <si>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</si>
  <si>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</si>
  <si>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</si>
  <si>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</si>
  <si>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</si>
  <si>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</si>
  <si>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</si>
  <si>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</si>
  <si>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</si>
  <si>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</si>
  <si>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</si>
  <si>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</si>
  <si>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</si>
  <si>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</si>
  <si>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</si>
  <si>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</si>
  <si>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</si>
  <si>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</si>
  <si>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</si>
  <si>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</si>
  <si>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</si>
  <si>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</si>
  <si>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</si>
  <si>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</si>
  <si>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</si>
  <si>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</si>
  <si>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</si>
  <si>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</si>
  <si>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</si>
  <si>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</si>
  <si>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</si>
  <si>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</si>
  <si>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</si>
  <si>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</si>
  <si>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</si>
  <si>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</si>
  <si>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</si>
  <si>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</si>
  <si>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</si>
  <si>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</si>
  <si>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</si>
  <si>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</si>
  <si>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</si>
  <si>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</si>
  <si>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</si>
  <si>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</si>
  <si>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</si>
  <si>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</si>
  <si>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</si>
  <si>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</si>
  <si>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</si>
  <si>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</si>
  <si>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</si>
  <si>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</si>
  <si>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</si>
  <si>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</si>
  <si>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</si>
  <si>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</si>
  <si>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</si>
  <si>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</si>
  <si>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</si>
  <si>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</si>
  <si>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</si>
  <si>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</si>
  <si>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</si>
  <si>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</si>
  <si>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</si>
  <si>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</si>
  <si>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</si>
  <si>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</si>
  <si>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</si>
  <si>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</si>
  <si>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</si>
  <si>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</si>
  <si>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</si>
  <si>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</si>
  <si>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</si>
  <si>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</si>
  <si>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</si>
  <si>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</si>
  <si>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</si>
  <si>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</si>
  <si>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</si>
  <si>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</si>
  <si>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</si>
  <si>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</si>
  <si>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</si>
  <si>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</si>
  <si>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</si>
  <si>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</si>
  <si>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</si>
  <si>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</si>
  <si>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</si>
  <si>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</si>
  <si>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</si>
  <si>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</si>
  <si>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</si>
  <si>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</si>
  <si>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</si>
  <si>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</si>
  <si>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</si>
  <si>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</si>
  <si>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</si>
  <si>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</si>
  <si>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</si>
  <si>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</si>
  <si>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</si>
  <si>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</si>
  <si>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</si>
  <si>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</si>
  <si>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</si>
  <si>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</si>
  <si>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</si>
  <si>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</si>
  <si>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</si>
  <si>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</si>
  <si>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</si>
  <si>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</si>
  <si>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</si>
  <si>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</si>
  <si>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</si>
  <si>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</si>
  <si>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</si>
  <si>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</si>
  <si>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</si>
  <si>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</si>
  <si>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</si>
  <si>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</si>
  <si>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</si>
  <si>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</si>
  <si>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</si>
  <si>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</si>
  <si>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</si>
  <si>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</si>
  <si>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</si>
  <si>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</si>
  <si>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</si>
  <si>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</si>
  <si>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</si>
  <si>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</si>
  <si>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</si>
  <si>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</si>
  <si>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</si>
  <si>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</si>
  <si>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</si>
  <si>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</si>
  <si>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</si>
  <si>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</si>
  <si>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</si>
  <si>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</si>
  <si>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</si>
  <si>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</si>
  <si>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</si>
  <si>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</si>
  <si>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</si>
  <si>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</si>
  <si>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</si>
  <si>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</si>
  <si>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</si>
  <si>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</si>
  <si>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</si>
  <si>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</si>
  <si>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</si>
  <si>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</si>
  <si>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</si>
  <si>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</si>
  <si>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</si>
  <si>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</si>
  <si>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</si>
  <si>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</si>
  <si>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</si>
  <si>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</si>
  <si>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</si>
  <si>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</si>
  <si>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</si>
  <si>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</si>
  <si>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</si>
  <si>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</si>
  <si>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</si>
  <si>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</si>
  <si>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</si>
  <si>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</si>
  <si>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</si>
  <si>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</si>
  <si>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</si>
  <si>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</si>
  <si>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</si>
  <si>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</si>
  <si>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</si>
  <si>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</si>
  <si>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</si>
  <si>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</si>
  <si>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</si>
  <si>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</si>
  <si>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</si>
  <si>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</si>
  <si>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</si>
  <si>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</si>
  <si>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</si>
  <si>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</si>
  <si>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</si>
  <si>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</si>
  <si>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</si>
  <si>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</si>
  <si>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</si>
  <si>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</si>
  <si>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</si>
  <si>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</si>
  <si>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</si>
  <si>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</si>
  <si>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</si>
  <si>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</si>
  <si>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</si>
  <si>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</si>
  <si>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</si>
  <si>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</si>
  <si>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</si>
  <si>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</si>
  <si>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</si>
  <si>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</si>
  <si>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</si>
  <si>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</si>
  <si>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</si>
  <si>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</si>
  <si>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</si>
  <si>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</si>
  <si>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</si>
  <si>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</si>
  <si>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</si>
  <si>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</si>
  <si>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</si>
  <si>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</si>
  <si>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</si>
  <si>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</si>
  <si>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</si>
  <si>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</si>
  <si>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</si>
  <si>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</si>
  <si>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</si>
  <si>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</si>
  <si>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</si>
  <si>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</si>
  <si>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</si>
  <si>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</si>
  <si>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</si>
  <si>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</si>
  <si>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</si>
  <si>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</si>
  <si>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</si>
  <si>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</si>
  <si>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</si>
  <si>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</si>
  <si>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</si>
  <si>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</si>
  <si>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</si>
  <si>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</si>
  <si>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</si>
  <si>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</si>
  <si>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</si>
  <si>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</si>
  <si>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</si>
  <si>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</si>
  <si>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</si>
  <si>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</si>
  <si>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</si>
  <si>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</si>
  <si>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</si>
  <si>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</si>
  <si>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</si>
  <si>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</si>
  <si>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</si>
  <si>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</si>
  <si>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</si>
  <si>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</si>
  <si>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</si>
  <si>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</si>
  <si>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</si>
  <si>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</si>
  <si>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</si>
  <si>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</si>
  <si>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</si>
  <si>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</si>
  <si>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</si>
  <si>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</si>
  <si>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</si>
  <si>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</si>
  <si>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</si>
  <si>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</si>
  <si>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</si>
  <si>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</si>
  <si>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</si>
  <si>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</si>
  <si>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</si>
  <si>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</si>
  <si>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</si>
  <si>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</si>
  <si>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</si>
  <si>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</si>
  <si>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</si>
  <si>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</si>
  <si>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</si>
  <si>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</si>
  <si>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</si>
  <si>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</si>
  <si>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</si>
  <si>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</si>
  <si>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</si>
  <si>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</si>
  <si>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</si>
  <si>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</si>
  <si>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</si>
  <si>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</si>
  <si>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</si>
  <si>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</si>
  <si>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</si>
  <si>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</si>
  <si>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</si>
  <si>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</si>
  <si>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</si>
  <si>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</si>
  <si>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</si>
  <si>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</si>
  <si>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</si>
  <si>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</si>
  <si>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</si>
  <si>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</si>
  <si>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</si>
  <si>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</si>
  <si>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</si>
  <si>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</si>
  <si>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</si>
  <si>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</si>
  <si>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</si>
  <si>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</si>
  <si>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</si>
  <si>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</si>
  <si>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</si>
  <si>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</si>
  <si>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</si>
  <si>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</si>
  <si>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</si>
  <si>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</si>
  <si>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</si>
  <si>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</si>
  <si>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</si>
  <si>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</si>
  <si>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</si>
  <si>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</si>
  <si>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</si>
  <si>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</si>
  <si>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</si>
  <si>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</si>
  <si>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</si>
  <si>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</si>
  <si>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</si>
  <si>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</si>
  <si>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</si>
  <si>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</si>
  <si>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</si>
  <si>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</si>
  <si>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</si>
  <si>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</si>
  <si>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</si>
  <si>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</si>
  <si>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</si>
  <si>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</si>
  <si>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</si>
  <si>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</si>
  <si>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</si>
  <si>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</si>
  <si>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</si>
  <si>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</si>
  <si>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</si>
  <si>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</si>
  <si>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</si>
  <si>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</si>
  <si>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</si>
  <si>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</si>
  <si>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</si>
  <si>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</si>
  <si>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</si>
  <si>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</si>
  <si>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</si>
  <si>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</si>
  <si>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</si>
  <si>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</si>
  <si>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</si>
  <si>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</si>
  <si>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</si>
  <si>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</si>
  <si>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</si>
  <si>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</si>
  <si>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</si>
  <si>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</si>
  <si>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</si>
  <si>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</si>
  <si>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</si>
  <si>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</si>
  <si>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</si>
  <si>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</si>
  <si>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</si>
  <si>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</si>
  <si>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</si>
  <si>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</si>
  <si>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</si>
  <si>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</si>
  <si>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</si>
  <si>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</si>
  <si>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</si>
  <si>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</si>
  <si>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</si>
  <si>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</si>
  <si>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</si>
  <si>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</si>
  <si>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</si>
  <si>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</si>
  <si>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</si>
  <si>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</si>
  <si>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</si>
  <si>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</si>
  <si>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</si>
  <si>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</si>
  <si>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</si>
  <si>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</si>
  <si>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</si>
  <si>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</si>
  <si>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</si>
  <si>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</si>
  <si>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</si>
  <si>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</si>
  <si>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</si>
  <si>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</si>
  <si>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</si>
  <si>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</si>
  <si>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</si>
  <si>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</si>
  <si>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</si>
  <si>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</si>
  <si>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</si>
  <si>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</si>
  <si>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</si>
  <si>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</si>
  <si>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</si>
  <si>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</si>
  <si>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</si>
  <si>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</si>
  <si>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</si>
  <si>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</si>
  <si>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</si>
  <si>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</si>
  <si>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</si>
  <si>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</si>
  <si>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</si>
  <si>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</si>
  <si>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</si>
  <si>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</si>
  <si>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</si>
  <si>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</si>
  <si>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</si>
  <si>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</si>
  <si>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</si>
  <si>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</si>
  <si>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</si>
  <si>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</si>
  <si>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</si>
  <si>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</si>
  <si>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</si>
  <si>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</si>
  <si>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</si>
  <si>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</si>
  <si>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</si>
  <si>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</si>
  <si>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</si>
  <si>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</si>
  <si>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</si>
  <si>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</si>
  <si>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</si>
  <si>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</si>
  <si>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</si>
  <si>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</si>
  <si>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</si>
  <si>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</si>
  <si>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</si>
  <si>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</si>
  <si>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</si>
  <si>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</si>
  <si>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</si>
  <si>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</si>
  <si>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</si>
  <si>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</si>
  <si>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</si>
  <si>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</si>
  <si>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</si>
  <si>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</si>
  <si>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</si>
  <si>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</si>
  <si>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</si>
  <si>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</si>
  <si>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</si>
  <si>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</si>
  <si>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</si>
  <si>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</si>
  <si>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</si>
  <si>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</si>
  <si>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</si>
  <si>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</si>
  <si>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</si>
  <si>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</si>
  <si>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</si>
  <si>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</si>
  <si>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</si>
  <si>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</si>
  <si>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</si>
  <si>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</si>
  <si>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</si>
  <si>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</si>
  <si>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</si>
  <si>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</si>
  <si>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</si>
  <si>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</si>
  <si>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</si>
  <si>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</si>
  <si>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</si>
  <si>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</si>
  <si>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</si>
  <si>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</si>
  <si>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</si>
  <si>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</si>
  <si>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</si>
  <si>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</si>
  <si>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</si>
  <si>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</si>
  <si>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</si>
  <si>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</si>
  <si>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</si>
  <si>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</si>
  <si>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</si>
  <si>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</si>
  <si>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</si>
  <si>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</si>
  <si>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</si>
  <si>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</si>
  <si>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</si>
  <si>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</si>
  <si>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</si>
  <si>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</si>
  <si>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</si>
  <si>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</si>
  <si>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</si>
  <si>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</si>
  <si>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</si>
  <si>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</si>
  <si>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</si>
  <si>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</si>
  <si>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</si>
  <si>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</si>
  <si>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</si>
  <si>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</si>
  <si>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</si>
  <si>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</si>
  <si>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</si>
  <si>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</si>
  <si>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</si>
  <si>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</si>
  <si>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</si>
  <si>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</si>
  <si>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</si>
  <si>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</si>
  <si>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</si>
  <si>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</si>
  <si>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</si>
  <si>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</si>
  <si>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</si>
  <si>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</si>
  <si>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</si>
  <si>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</si>
  <si>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</si>
  <si>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</si>
  <si>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</si>
  <si>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</si>
  <si>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</si>
  <si>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</si>
  <si>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</si>
  <si>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</si>
  <si>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</si>
  <si>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</si>
  <si>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</si>
  <si>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</si>
  <si>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</si>
  <si>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</si>
  <si>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</si>
  <si>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</si>
  <si>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</si>
  <si>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</si>
  <si>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</si>
  <si>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</si>
  <si>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</si>
  <si>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</si>
  <si>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</si>
  <si>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</si>
  <si>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</si>
  <si>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</si>
  <si>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</si>
  <si>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</si>
  <si>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</si>
  <si>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</si>
  <si>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</si>
  <si>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</si>
  <si>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</si>
  <si>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</si>
  <si>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</si>
  <si>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</si>
  <si>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</si>
  <si>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</si>
  <si>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</si>
  <si>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</si>
  <si>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</si>
  <si>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</si>
  <si>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</si>
  <si>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</si>
  <si>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</si>
  <si>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</si>
  <si>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</si>
  <si>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</si>
  <si>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</si>
  <si>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</si>
  <si>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</si>
  <si>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</si>
  <si>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</si>
  <si>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</si>
  <si>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</si>
  <si>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</si>
  <si>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</si>
  <si>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</si>
  <si>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</si>
  <si>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</si>
  <si>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</si>
  <si>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</si>
  <si>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</si>
  <si>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</si>
  <si>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</si>
  <si>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</si>
  <si>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</si>
  <si>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</si>
  <si>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</si>
  <si>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</si>
  <si>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</si>
  <si>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</si>
  <si>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</si>
  <si>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</si>
  <si>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</si>
  <si>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</si>
  <si>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</si>
  <si>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</si>
  <si>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</si>
  <si>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</si>
  <si>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</si>
  <si>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</si>
  <si>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</si>
  <si>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</si>
  <si>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</si>
  <si>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</si>
  <si>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</si>
  <si>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</si>
  <si>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</si>
  <si>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</si>
  <si>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</si>
  <si>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</si>
  <si>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</si>
  <si>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</si>
  <si>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</si>
  <si>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</si>
  <si>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</si>
  <si>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</si>
  <si>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</si>
  <si>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</si>
  <si>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</si>
  <si>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</si>
  <si>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</si>
  <si>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</si>
  <si>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</si>
  <si>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</si>
  <si>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</si>
  <si>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</si>
  <si>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</si>
  <si>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</si>
  <si>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</si>
  <si>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</si>
  <si>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</si>
  <si>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</si>
  <si>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</si>
  <si>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</si>
  <si>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</si>
  <si>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</si>
  <si>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</si>
  <si>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</si>
  <si>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</si>
  <si>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</si>
  <si>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</si>
  <si>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</si>
  <si>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</si>
  <si>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</si>
  <si>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</si>
  <si>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</si>
  <si>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</si>
  <si>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</si>
  <si>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</si>
  <si>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</si>
  <si>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</si>
  <si>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</si>
  <si>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</si>
  <si>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</si>
  <si>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</si>
  <si>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</si>
  <si>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</si>
  <si>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</si>
  <si>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</si>
  <si>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</si>
  <si>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</si>
  <si>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</si>
  <si>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</si>
  <si>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</si>
  <si>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</si>
  <si>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</si>
  <si>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</si>
  <si>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</si>
  <si>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</si>
  <si>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</si>
  <si>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</si>
  <si>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</si>
  <si>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</si>
  <si>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</si>
  <si>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</si>
  <si>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</si>
  <si>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</si>
  <si>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</si>
  <si>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</si>
  <si>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</si>
  <si>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</si>
  <si>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</si>
  <si>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</si>
  <si>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</si>
  <si>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</si>
  <si>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</si>
  <si>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</si>
  <si>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</si>
  <si>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</si>
  <si>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</si>
  <si>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</si>
  <si>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</si>
  <si>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</si>
  <si>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</si>
  <si>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</si>
  <si>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</si>
  <si>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</si>
  <si>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</si>
  <si>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</si>
  <si>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</si>
  <si>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</si>
  <si>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</si>
  <si>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</si>
  <si>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</si>
  <si>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</si>
  <si>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</si>
  <si>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</si>
  <si>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</si>
  <si>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</si>
  <si>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</si>
  <si>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</si>
  <si>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</si>
  <si>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</si>
  <si>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</si>
  <si>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</si>
  <si>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</si>
  <si>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</si>
  <si>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</si>
  <si>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</si>
  <si>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</si>
  <si>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</si>
  <si>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</si>
  <si>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</si>
  <si>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</si>
  <si>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</si>
  <si>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</si>
  <si>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</si>
  <si>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</si>
  <si>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</si>
  <si>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</si>
  <si>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</si>
  <si>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</si>
  <si>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</si>
  <si>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</si>
  <si>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</si>
  <si>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</si>
  <si>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</si>
  <si>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</si>
  <si>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</si>
  <si>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</si>
  <si>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</si>
  <si>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</si>
  <si>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</si>
  <si>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</si>
  <si>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</si>
  <si>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</si>
  <si>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</si>
  <si>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</si>
  <si>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</si>
  <si>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</si>
  <si>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</si>
  <si>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</si>
  <si>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</si>
  <si>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</si>
  <si>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</si>
  <si>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</si>
  <si>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</si>
  <si>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</si>
  <si>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</si>
  <si>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</si>
  <si>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</si>
  <si>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</si>
  <si>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</si>
  <si>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</si>
  <si>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</si>
  <si>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</si>
  <si>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</si>
  <si>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</si>
  <si>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</si>
  <si>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</si>
  <si>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</si>
  <si>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</si>
  <si>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</si>
  <si>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</si>
  <si>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</si>
  <si>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</si>
  <si>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</si>
  <si>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</si>
  <si>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</si>
  <si>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</si>
  <si>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</si>
  <si>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</si>
  <si>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</si>
  <si>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</si>
  <si>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</si>
  <si>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</si>
  <si>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</si>
  <si>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</si>
  <si>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</si>
  <si>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</si>
  <si>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</si>
  <si>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</si>
  <si>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</si>
  <si>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</si>
  <si>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</si>
  <si>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</si>
  <si>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</si>
  <si>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</si>
  <si>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</si>
  <si>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</si>
  <si>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</si>
  <si>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</si>
  <si>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</si>
  <si>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</si>
  <si>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</si>
  <si>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</si>
  <si>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</si>
  <si>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</si>
  <si>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</si>
  <si>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</si>
  <si>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</si>
  <si>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</si>
  <si>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</si>
  <si>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</si>
  <si>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</si>
  <si>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</si>
  <si>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</si>
  <si>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</si>
  <si>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</si>
  <si>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</si>
  <si>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</si>
  <si>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</si>
  <si>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</si>
  <si>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</si>
  <si>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</si>
  <si>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</si>
  <si>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</si>
  <si>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</si>
  <si>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</si>
  <si>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</si>
  <si>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</si>
  <si>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</si>
  <si>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</si>
  <si>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</si>
  <si>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</si>
  <si>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</si>
  <si>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</si>
  <si>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</si>
  <si>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</si>
  <si>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</si>
  <si>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</si>
  <si>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</si>
  <si>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</si>
  <si>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</si>
  <si>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</si>
  <si>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</si>
  <si>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</si>
  <si>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</si>
  <si>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</si>
  <si>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</si>
  <si>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</si>
  <si>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</si>
  <si>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</si>
  <si>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</si>
  <si>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</si>
  <si>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</si>
  <si>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</si>
  <si>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</si>
  <si>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</si>
  <si>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</si>
  <si>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</si>
  <si>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</si>
  <si>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</si>
  <si>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</si>
  <si>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</si>
  <si>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</si>
  <si>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</si>
  <si>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</si>
  <si>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</si>
  <si>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</si>
  <si>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</si>
  <si>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</si>
  <si>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</si>
  <si>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</si>
  <si>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</si>
  <si>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</si>
  <si>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</si>
  <si>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</si>
  <si>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</si>
  <si>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</si>
  <si>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</si>
  <si>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</si>
  <si>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</si>
  <si>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</si>
  <si>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</si>
  <si>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</si>
  <si>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</si>
  <si>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</si>
  <si>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</si>
  <si>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</si>
  <si>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</si>
  <si>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</si>
  <si>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</si>
  <si>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</si>
  <si>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</si>
  <si>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</si>
  <si>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</si>
  <si>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</si>
  <si>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</si>
  <si>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</si>
  <si>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</si>
  <si>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</si>
  <si>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</si>
  <si>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</si>
  <si>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</si>
  <si>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</si>
  <si>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</si>
  <si>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</si>
  <si>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</si>
  <si>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</si>
  <si>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</si>
  <si>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</si>
  <si>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</si>
  <si>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</si>
  <si>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</si>
  <si>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</si>
  <si>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</si>
  <si>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</si>
  <si>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</si>
  <si>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</si>
  <si>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</si>
  <si>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</si>
  <si>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</si>
  <si>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</si>
  <si>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</si>
  <si>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</si>
  <si>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</si>
  <si>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</si>
  <si>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</si>
  <si>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</si>
  <si>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</si>
  <si>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</si>
  <si>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</si>
  <si>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</si>
  <si>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</si>
  <si>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</si>
  <si>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</si>
  <si>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</si>
  <si>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</si>
  <si>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</si>
  <si>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</si>
  <si>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</si>
  <si>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</si>
  <si>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</si>
  <si>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</si>
  <si>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</si>
  <si>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</si>
  <si>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</si>
  <si>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</si>
  <si>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</si>
  <si>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</si>
  <si>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</si>
  <si>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</si>
  <si>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</si>
  <si>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</si>
  <si>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</si>
  <si>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</si>
  <si>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</si>
  <si>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</si>
  <si>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</si>
  <si>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</si>
  <si>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</si>
  <si>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</si>
  <si>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</si>
  <si>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</si>
  <si>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</si>
  <si>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</si>
  <si>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</si>
  <si>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</si>
  <si>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</si>
  <si>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</si>
  <si>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</si>
  <si>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</si>
  <si>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</si>
  <si>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</si>
  <si>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</si>
  <si>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</si>
  <si>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</si>
  <si>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</si>
  <si>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</si>
  <si>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</si>
  <si>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</si>
  <si>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</si>
  <si>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</si>
  <si>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</si>
  <si>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</si>
  <si>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</si>
  <si>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</si>
  <si>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</si>
  <si>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</si>
  <si>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</si>
  <si>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</si>
  <si>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</si>
  <si>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</si>
  <si>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</si>
  <si>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</si>
  <si>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</si>
  <si>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</si>
  <si>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</si>
  <si>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</si>
  <si>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</si>
  <si>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</si>
  <si>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</si>
  <si>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</si>
  <si>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</si>
  <si>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</si>
  <si>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</si>
  <si>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</si>
  <si>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</si>
  <si>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</si>
  <si>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</si>
  <si>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</si>
  <si>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</si>
  <si>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</si>
  <si>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</si>
  <si>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</si>
  <si>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</si>
  <si>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</si>
  <si>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</si>
  <si>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</si>
  <si>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</si>
  <si>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</si>
  <si>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</si>
  <si>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</si>
  <si>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</si>
  <si>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</si>
  <si>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</si>
  <si>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</si>
  <si>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</si>
  <si>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</si>
  <si>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</si>
  <si>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</si>
  <si>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</si>
  <si>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</si>
  <si>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</si>
  <si>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</si>
  <si>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</si>
  <si>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</si>
  <si>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</si>
  <si>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</si>
  <si>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</si>
  <si>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</si>
  <si>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</si>
  <si>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</si>
  <si>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</si>
  <si>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</si>
  <si>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</si>
  <si>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</si>
  <si>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</si>
  <si>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</si>
  <si>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</si>
  <si>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</si>
  <si>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</si>
  <si>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</si>
  <si>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</si>
  <si>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</si>
  <si>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</si>
  <si>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</si>
  <si>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</si>
  <si>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</si>
  <si>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</si>
  <si>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</si>
  <si>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</si>
  <si>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</si>
  <si>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</si>
  <si>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</si>
  <si>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</si>
  <si>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</si>
  <si>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</si>
  <si>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</si>
  <si>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</si>
  <si>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</si>
  <si>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</si>
  <si>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</si>
  <si>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</si>
  <si>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</si>
  <si>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</si>
  <si>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</si>
  <si>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</si>
  <si>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</si>
  <si>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</si>
  <si>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</si>
  <si>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</si>
  <si>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</si>
  <si>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</si>
  <si>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</si>
  <si>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</si>
  <si>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</si>
  <si>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</si>
  <si>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</si>
  <si>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</si>
  <si>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</si>
  <si>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</si>
  <si>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</si>
  <si>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</si>
  <si>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</si>
  <si>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</si>
  <si>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</si>
  <si>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</si>
  <si>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</si>
  <si>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</si>
  <si>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</si>
  <si>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</si>
  <si>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</si>
  <si>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</si>
  <si>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</si>
  <si>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</si>
  <si>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</si>
  <si>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</si>
  <si>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</si>
  <si>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</si>
  <si>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</si>
  <si>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</si>
  <si>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</si>
  <si>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</si>
  <si>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</si>
  <si>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</si>
  <si>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</si>
  <si>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</si>
  <si>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</si>
  <si>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</si>
  <si>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</si>
  <si>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</si>
  <si>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</si>
  <si>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</si>
  <si>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</si>
  <si>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</si>
  <si>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</si>
  <si>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</si>
  <si>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</si>
  <si>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</si>
  <si>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</si>
  <si>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</si>
  <si>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</si>
  <si>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</si>
  <si>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</si>
  <si>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</si>
  <si>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</si>
  <si>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</si>
  <si>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</si>
  <si>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</si>
  <si>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</si>
  <si>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</si>
  <si>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</si>
  <si>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</si>
  <si>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</si>
  <si>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</si>
  <si>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</si>
  <si>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</si>
  <si>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</si>
  <si>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</si>
  <si>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</si>
  <si>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</si>
  <si>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</si>
  <si>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</si>
  <si>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</si>
  <si>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</si>
  <si>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</si>
  <si>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</si>
  <si>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</si>
  <si>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</si>
  <si>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</si>
  <si>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</si>
  <si>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</si>
  <si>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</si>
  <si>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</si>
  <si>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</si>
  <si>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</si>
  <si>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</si>
  <si>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</si>
  <si>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</si>
  <si>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</si>
  <si>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</si>
  <si>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</si>
  <si>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</si>
  <si>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</si>
  <si>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</si>
  <si>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</si>
  <si>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</si>
  <si>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</si>
  <si>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</si>
  <si>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</si>
  <si>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</si>
  <si>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</si>
  <si>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</si>
  <si>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</si>
  <si>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</si>
  <si>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</si>
  <si>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</si>
  <si>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</si>
  <si>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</si>
  <si>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</si>
  <si>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</si>
  <si>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</si>
  <si>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</si>
  <si>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</si>
  <si>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</si>
  <si>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</si>
  <si>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</si>
  <si>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</si>
  <si>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</si>
  <si>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</si>
  <si>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</si>
  <si>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</si>
  <si>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</si>
  <si>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</si>
  <si>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</si>
  <si>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</si>
  <si>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</si>
  <si>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</si>
  <si>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</si>
  <si>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</si>
  <si>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</si>
  <si>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</si>
  <si>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</si>
  <si>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</si>
  <si>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</si>
  <si>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</si>
  <si>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</si>
  <si>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</si>
  <si>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</si>
  <si>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</si>
  <si>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</si>
  <si>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</si>
  <si>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</si>
  <si>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</si>
  <si>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</si>
  <si>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</si>
  <si>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</si>
  <si>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</si>
  <si>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</si>
  <si>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</si>
  <si>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</si>
  <si>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</si>
  <si>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</si>
  <si>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</si>
  <si>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</si>
  <si>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</si>
  <si>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</si>
  <si>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</si>
  <si>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</si>
  <si>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</si>
  <si>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</si>
  <si>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</si>
  <si>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</si>
  <si>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</si>
  <si>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</si>
  <si>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</si>
  <si>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</si>
  <si>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</si>
  <si>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</si>
  <si>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</si>
  <si>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</si>
  <si>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</si>
  <si>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</si>
  <si>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</si>
  <si>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</si>
  <si>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</si>
  <si>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</si>
  <si>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</si>
  <si>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</si>
  <si>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</si>
  <si>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</si>
  <si>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</si>
  <si>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</si>
  <si>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</si>
  <si>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</si>
  <si>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</si>
  <si>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</si>
  <si>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</si>
  <si>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</si>
  <si>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</si>
  <si>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</si>
  <si>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</si>
  <si>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</si>
  <si>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</si>
  <si>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</si>
  <si>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</si>
  <si>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</si>
  <si>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</si>
  <si>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</si>
  <si>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</si>
  <si>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</si>
  <si>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</si>
  <si>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</si>
  <si>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</si>
  <si>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</si>
  <si>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</si>
  <si>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</si>
  <si>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</si>
  <si>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</si>
  <si>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</si>
  <si>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</si>
  <si>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</si>
  <si>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</si>
  <si>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</si>
  <si>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</si>
  <si>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</si>
  <si>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</si>
  <si>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</si>
  <si>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</si>
  <si>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</si>
  <si>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</si>
  <si>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</si>
  <si>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</si>
  <si>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</si>
  <si>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</si>
  <si>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</si>
  <si>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</si>
  <si>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</si>
  <si>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</si>
  <si>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</si>
  <si>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</si>
  <si>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</si>
  <si>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</si>
  <si>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</si>
  <si>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</si>
  <si>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</si>
  <si>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</si>
  <si>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</si>
  <si>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</si>
  <si>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</si>
  <si>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</si>
  <si>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</si>
  <si>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</si>
  <si>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</si>
  <si>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</si>
  <si>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</si>
  <si>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</si>
  <si>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</si>
  <si>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</si>
  <si>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</si>
  <si>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</si>
  <si>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</si>
  <si>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</si>
  <si>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</si>
  <si>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</si>
  <si>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</si>
  <si>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</si>
  <si>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</si>
  <si>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</si>
  <si>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</si>
  <si>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</si>
  <si>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</si>
  <si>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</si>
  <si>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</si>
  <si>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</si>
  <si>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</si>
  <si>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</si>
  <si>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</si>
  <si>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</si>
  <si>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</si>
  <si>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</si>
  <si>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</si>
  <si>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</si>
  <si>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</si>
  <si>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</si>
  <si>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</si>
  <si>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</si>
  <si>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</si>
  <si>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</si>
  <si>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</si>
  <si>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</si>
  <si>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</si>
  <si>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</si>
  <si>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</si>
  <si>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</si>
  <si>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</si>
  <si>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</si>
  <si>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</si>
  <si>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</si>
  <si>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</si>
  <si>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</si>
  <si>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</si>
  <si>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</si>
  <si>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</si>
  <si>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</si>
  <si>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</si>
  <si>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</si>
  <si>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</si>
  <si>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</si>
  <si>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</si>
  <si>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</si>
  <si>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</si>
  <si>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</si>
  <si>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</si>
  <si>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</si>
  <si>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</si>
  <si>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</si>
  <si>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</si>
  <si>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</si>
  <si>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</si>
  <si>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</si>
  <si>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</si>
  <si>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</si>
  <si>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</si>
  <si>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</si>
  <si>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</si>
  <si>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</si>
  <si>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</si>
  <si>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</si>
  <si>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</si>
  <si>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</si>
  <si>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</si>
  <si>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</si>
  <si>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</si>
  <si>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</si>
  <si>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</si>
  <si>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</si>
  <si>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</si>
  <si>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</si>
  <si>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</si>
  <si>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</si>
  <si>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</si>
  <si>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</si>
  <si>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</si>
  <si>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</si>
  <si>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</si>
  <si>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</si>
  <si>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</si>
  <si>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</si>
  <si>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</si>
  <si>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</si>
  <si>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</si>
  <si>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</si>
  <si>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</si>
  <si>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</si>
  <si>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</si>
  <si>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</si>
  <si>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</si>
  <si>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</si>
  <si>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</si>
  <si>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</si>
  <si>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</si>
  <si>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</si>
  <si>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</si>
  <si>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</si>
  <si>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</si>
  <si>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</si>
  <si>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</si>
  <si>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</si>
  <si>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</si>
  <si>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</si>
  <si>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</si>
  <si>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</si>
  <si>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</si>
  <si>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</si>
  <si>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</si>
  <si>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</si>
  <si>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</si>
  <si>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</si>
  <si>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</si>
  <si>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</si>
  <si>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</si>
  <si>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</si>
  <si>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</si>
  <si>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</si>
  <si>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</si>
  <si>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</si>
  <si>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</si>
  <si>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</si>
  <si>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</si>
  <si>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</si>
  <si>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</si>
  <si>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</si>
  <si>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</si>
  <si>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</si>
  <si>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</si>
  <si>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</si>
  <si>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</si>
  <si>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</si>
  <si>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</si>
  <si>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</si>
  <si>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</si>
  <si>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</si>
  <si>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</si>
  <si>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</si>
  <si>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</si>
  <si>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</si>
  <si>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</si>
  <si>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</si>
  <si>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</si>
  <si>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</si>
  <si>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</si>
  <si>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</si>
  <si>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</si>
  <si>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</si>
  <si>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</si>
  <si>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</si>
  <si>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</si>
  <si>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</si>
  <si>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</si>
  <si>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</si>
  <si>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</si>
  <si>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</si>
  <si>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</si>
  <si>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</si>
  <si>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</si>
  <si>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</si>
  <si>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</si>
  <si>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</si>
  <si>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</si>
  <si>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</si>
  <si>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</si>
  <si>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</si>
  <si>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</si>
  <si>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</si>
  <si>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</si>
  <si>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</si>
  <si>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</si>
  <si>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</si>
  <si>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</si>
  <si>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</si>
  <si>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</si>
  <si>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</si>
  <si>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</si>
  <si>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</si>
  <si>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</si>
  <si>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</si>
  <si>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</si>
  <si>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</si>
  <si>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</si>
  <si>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</si>
  <si>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</si>
  <si>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</si>
  <si>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</si>
  <si>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</si>
  <si>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</si>
  <si>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</si>
  <si>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</si>
  <si>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</si>
  <si>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</si>
  <si>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</si>
  <si>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</si>
  <si>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</si>
  <si>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</si>
  <si>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</si>
  <si>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</si>
  <si>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</si>
  <si>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</si>
  <si>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</si>
  <si>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</si>
  <si>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</si>
  <si>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</si>
  <si>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</si>
  <si>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</si>
  <si>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</si>
  <si>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</si>
  <si>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</si>
  <si>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</si>
  <si>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</si>
  <si>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</si>
  <si>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</si>
  <si>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</si>
  <si>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</si>
  <si>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</si>
  <si>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</si>
  <si>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</si>
  <si>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</si>
  <si>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</si>
  <si>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</si>
  <si>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</si>
  <si>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</si>
  <si>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</si>
  <si>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</si>
  <si>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</si>
  <si>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</si>
  <si>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</si>
  <si>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</si>
  <si>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</si>
  <si>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</si>
  <si>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</si>
  <si>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</si>
  <si>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</si>
  <si>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</si>
  <si>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</si>
  <si>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</si>
  <si>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</si>
  <si>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</si>
  <si>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</si>
  <si>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</si>
  <si>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</si>
  <si>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</si>
  <si>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</si>
  <si>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</si>
  <si>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</si>
  <si>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</si>
  <si>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</si>
  <si>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</si>
  <si>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</si>
  <si>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</si>
  <si>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</si>
  <si>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</si>
  <si>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</si>
  <si>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</si>
  <si>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</si>
  <si>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</si>
  <si>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</si>
  <si>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</si>
  <si>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</si>
  <si>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</si>
  <si>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</si>
  <si>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</si>
  <si>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</si>
  <si>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</si>
  <si>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</si>
  <si>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</si>
  <si>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</si>
  <si>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</si>
  <si>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</si>
  <si>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</si>
  <si>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</si>
  <si>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</si>
  <si>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</si>
  <si>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</si>
  <si>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</si>
  <si>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</si>
  <si>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</si>
  <si>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</si>
  <si>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</si>
  <si>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</si>
  <si>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</si>
  <si>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</si>
  <si>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</si>
  <si>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</si>
  <si>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</si>
  <si>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</si>
  <si>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</si>
  <si>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</si>
  <si>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</si>
  <si>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</si>
  <si>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</si>
  <si>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</si>
  <si>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</si>
  <si>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</si>
  <si>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</si>
  <si>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</si>
  <si>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</si>
  <si>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</si>
  <si>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</si>
  <si>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</si>
  <si>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</si>
  <si>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</si>
  <si>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</si>
  <si>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</si>
  <si>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</si>
  <si>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</si>
  <si>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</si>
  <si>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</si>
  <si>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</si>
  <si>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</si>
  <si>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</si>
  <si>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</si>
  <si>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</si>
  <si>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</si>
  <si>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</si>
  <si>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</si>
  <si>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</si>
  <si>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</si>
  <si>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</si>
  <si>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</si>
  <si>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</si>
  <si>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</si>
  <si>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</si>
  <si>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</si>
  <si>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</si>
  <si>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</si>
  <si>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</si>
  <si>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</si>
  <si>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</si>
  <si>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</si>
  <si>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</si>
  <si>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</si>
  <si>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</si>
  <si>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</si>
  <si>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</si>
  <si>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</si>
  <si>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</si>
  <si>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</si>
  <si>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</si>
  <si>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</si>
  <si>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</si>
  <si>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</si>
  <si>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</si>
  <si>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</si>
  <si>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</si>
  <si>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</si>
  <si>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</si>
  <si>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</si>
  <si>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</si>
  <si>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</si>
  <si>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</si>
  <si>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</si>
  <si>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</si>
  <si>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</si>
  <si>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</si>
  <si>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</si>
  <si>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</si>
  <si>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</si>
  <si>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</si>
  <si>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</si>
  <si>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</si>
  <si>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</si>
  <si>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</si>
  <si>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</si>
  <si>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</si>
  <si>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</si>
  <si>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</si>
  <si>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</si>
  <si>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</si>
  <si>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</si>
  <si>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</si>
  <si>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</si>
  <si>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</si>
  <si>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</si>
  <si>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</si>
  <si>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</si>
  <si>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</si>
  <si>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</si>
  <si>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</si>
  <si>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</si>
  <si>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</si>
  <si>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</si>
  <si>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</si>
  <si>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</si>
  <si>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</si>
  <si>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</si>
  <si>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</si>
  <si>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</si>
  <si>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</si>
  <si>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</si>
  <si>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</si>
  <si>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</si>
  <si>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</si>
  <si>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</si>
  <si>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</si>
  <si>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</si>
  <si>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</si>
  <si>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</si>
  <si>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</si>
  <si>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</si>
  <si>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</si>
  <si>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</si>
  <si>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</si>
  <si>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</si>
  <si>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</si>
  <si>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</si>
  <si>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</si>
  <si>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</si>
  <si>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</si>
  <si>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</si>
  <si>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</si>
  <si>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</si>
  <si>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</si>
  <si>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</si>
  <si>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</si>
  <si>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</si>
  <si>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</si>
  <si>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</si>
  <si>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</si>
  <si>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</si>
  <si>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</si>
  <si>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</si>
  <si>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</si>
  <si>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</si>
  <si>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</si>
  <si>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</si>
  <si>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</si>
  <si>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</si>
  <si>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</si>
  <si>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</si>
  <si>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</si>
  <si>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</si>
  <si>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</si>
  <si>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</si>
  <si>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</si>
  <si>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</si>
  <si>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</si>
  <si>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</si>
  <si>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</si>
  <si>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</si>
  <si>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</si>
  <si>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</si>
  <si>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</si>
  <si>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</si>
  <si>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</si>
  <si>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</si>
  <si>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</si>
  <si>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</si>
  <si>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</si>
  <si>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</si>
  <si>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</si>
  <si>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</si>
  <si>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</si>
  <si>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</si>
  <si>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</si>
  <si>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</si>
  <si>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</si>
  <si>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</si>
  <si>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</si>
  <si>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</si>
  <si>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</si>
  <si>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</si>
  <si>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</si>
  <si>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</si>
  <si>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</si>
  <si>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</si>
  <si>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</si>
  <si>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</si>
  <si>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</si>
  <si>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</si>
  <si>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</si>
  <si>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</si>
  <si>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</si>
  <si>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</si>
  <si>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</si>
  <si>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</si>
  <si>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</si>
  <si>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</si>
  <si>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</si>
  <si>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</si>
  <si>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</si>
  <si>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</si>
  <si>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</si>
  <si>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</si>
  <si>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</si>
  <si>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</si>
  <si>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</si>
  <si>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</si>
  <si>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</si>
  <si>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</si>
  <si>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</si>
  <si>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</si>
  <si>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</si>
  <si>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</si>
  <si>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</si>
  <si>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</si>
  <si>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</si>
  <si>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</si>
  <si>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</si>
  <si>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</si>
  <si>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</si>
  <si>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</si>
  <si>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</si>
  <si>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</si>
  <si>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</si>
  <si>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</si>
  <si>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</si>
  <si>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</si>
  <si>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</si>
  <si>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</si>
  <si>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</si>
  <si>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</si>
  <si>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</si>
  <si>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</si>
  <si>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</si>
  <si>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</si>
  <si>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</si>
  <si>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</si>
  <si>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</si>
  <si>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</si>
  <si>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</si>
  <si>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</si>
  <si>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</si>
  <si>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</si>
  <si>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</si>
  <si>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</si>
  <si>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</si>
  <si>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</si>
  <si>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</si>
  <si>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</si>
  <si>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</si>
  <si>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</si>
  <si>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</si>
  <si>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</si>
  <si>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</si>
  <si>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</si>
  <si>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</si>
  <si>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</si>
  <si>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</si>
  <si>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</si>
  <si>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</si>
  <si>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</si>
  <si>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</si>
  <si>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</si>
  <si>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</si>
  <si>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</si>
  <si>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</si>
  <si>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</si>
  <si>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</si>
  <si>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</si>
  <si>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</si>
  <si>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</si>
  <si>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</si>
  <si>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</si>
  <si>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</si>
  <si>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</si>
  <si>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</si>
  <si>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</si>
  <si>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</si>
  <si>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</si>
  <si>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</si>
  <si>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</si>
  <si>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</si>
  <si>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</si>
  <si>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</si>
  <si>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</si>
  <si>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</si>
  <si>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</si>
  <si>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</si>
  <si>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</si>
  <si>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</si>
  <si>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</si>
  <si>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</si>
  <si>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</si>
  <si>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</si>
  <si>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</si>
  <si>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</si>
  <si>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</si>
  <si>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</si>
  <si>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</si>
  <si>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</si>
  <si>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</si>
  <si>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</si>
  <si>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</si>
  <si>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</si>
  <si>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</si>
  <si>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</si>
  <si>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</si>
  <si>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</si>
  <si>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</si>
  <si>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</si>
  <si>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</si>
  <si>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</si>
  <si>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</si>
  <si>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</si>
  <si>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</si>
  <si>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</si>
  <si>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</si>
  <si>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</si>
  <si>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</si>
  <si>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</si>
  <si>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</si>
  <si>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</si>
  <si>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</si>
  <si>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</si>
  <si>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</si>
  <si>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</si>
  <si>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</si>
  <si>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</si>
  <si>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</si>
  <si>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</si>
  <si>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</si>
  <si>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</si>
  <si>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</si>
  <si>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</si>
  <si>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</si>
  <si>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</si>
  <si>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</si>
  <si>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</si>
  <si>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</si>
  <si>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</si>
  <si>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</si>
  <si>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</si>
  <si>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</si>
  <si>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</si>
  <si>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</si>
  <si>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</si>
  <si>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</si>
  <si>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</si>
  <si>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</si>
  <si>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</si>
  <si>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</si>
  <si>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</si>
  <si>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</si>
  <si>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</si>
  <si>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</si>
  <si>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</si>
  <si>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</si>
  <si>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</si>
  <si>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</si>
  <si>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</si>
  <si>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</si>
  <si>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</si>
  <si>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</si>
  <si>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</si>
  <si>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</si>
  <si>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</si>
  <si>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</si>
  <si>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</si>
  <si>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</si>
  <si>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</si>
  <si>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</si>
  <si>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</si>
  <si>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</si>
  <si>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</si>
  <si>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</si>
  <si>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</si>
  <si>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</si>
  <si>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</si>
  <si>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</si>
  <si>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</si>
  <si>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</si>
  <si>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</si>
  <si>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</si>
  <si>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</si>
  <si>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</si>
  <si>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</si>
  <si>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</si>
  <si>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</si>
  <si>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</si>
  <si>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</si>
  <si>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</si>
  <si>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</si>
  <si>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</si>
  <si>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</si>
  <si>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</si>
  <si>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</si>
  <si>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</si>
  <si>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</si>
  <si>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</si>
  <si>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</si>
  <si>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</si>
  <si>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</si>
  <si>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</si>
  <si>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</si>
  <si>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</si>
  <si>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</si>
  <si>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</si>
  <si>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</si>
  <si>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</si>
  <si>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</si>
  <si>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</si>
  <si>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</si>
  <si>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</si>
  <si>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</si>
  <si>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</si>
  <si>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</si>
  <si>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</si>
  <si>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</si>
  <si>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</si>
  <si>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</si>
  <si>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</si>
  <si>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</si>
  <si>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</si>
  <si>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</si>
  <si>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</si>
  <si>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</si>
  <si>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</si>
  <si>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</si>
  <si>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</si>
  <si>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</si>
  <si>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</si>
  <si>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</si>
  <si>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</si>
  <si>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</si>
  <si>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</si>
  <si>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</si>
  <si>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</si>
  <si>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</si>
  <si>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</si>
  <si>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</si>
  <si>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</si>
  <si>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</si>
  <si>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</si>
  <si>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</si>
  <si>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</si>
  <si>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</si>
  <si>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</si>
  <si>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</si>
  <si>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</si>
  <si>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</si>
  <si>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</si>
  <si>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</si>
  <si>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</si>
  <si>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</si>
  <si>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</si>
  <si>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</si>
  <si>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</si>
  <si>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</si>
  <si>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</si>
  <si>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</si>
  <si>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</si>
  <si>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</si>
  <si>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</si>
  <si>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</si>
  <si>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</si>
  <si>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</si>
  <si>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</si>
  <si>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</si>
  <si>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</si>
  <si>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</si>
  <si>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</si>
  <si>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</si>
  <si>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</si>
  <si>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</si>
  <si>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</si>
  <si>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</si>
  <si>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</si>
  <si>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</si>
  <si>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</si>
  <si>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</si>
  <si>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</si>
  <si>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</si>
  <si>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</si>
  <si>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</si>
  <si>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</si>
  <si>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</si>
  <si>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</si>
  <si>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</si>
  <si>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</si>
  <si>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</si>
  <si>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</si>
  <si>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</si>
  <si>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</si>
  <si>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</si>
  <si>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</si>
  <si>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</si>
  <si>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</si>
  <si>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</si>
  <si>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</si>
  <si>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</si>
  <si>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</si>
  <si>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</si>
  <si>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</si>
  <si>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</si>
  <si>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</si>
  <si>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</si>
  <si>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</si>
  <si>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</si>
  <si>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</si>
  <si>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</si>
  <si>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</si>
  <si>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</si>
  <si>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</si>
  <si>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</si>
  <si>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</si>
  <si>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</si>
  <si>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</si>
  <si>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</si>
  <si>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</si>
  <si>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</si>
  <si>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</si>
  <si>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</si>
  <si>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</si>
  <si>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</si>
  <si>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</si>
  <si>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</si>
  <si>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</si>
  <si>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</si>
  <si>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</si>
  <si>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</si>
  <si>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</si>
  <si>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</si>
  <si>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</si>
  <si>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</si>
  <si>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</si>
  <si>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</si>
  <si>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</si>
  <si>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</si>
  <si>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</si>
  <si>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</si>
  <si>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</si>
  <si>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</si>
  <si>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</si>
  <si>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</si>
  <si>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</si>
  <si>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</si>
  <si>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</si>
  <si>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</si>
  <si>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</si>
  <si>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</si>
  <si>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</si>
  <si>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</si>
  <si>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</si>
  <si>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</si>
  <si>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</si>
  <si>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</si>
  <si>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</si>
  <si>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</si>
  <si>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</si>
  <si>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</si>
  <si>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</si>
  <si>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</si>
  <si>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</si>
  <si>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</si>
  <si>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</si>
  <si>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</si>
  <si>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</si>
  <si>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</si>
  <si>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</si>
  <si>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</si>
  <si>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</si>
  <si>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</si>
  <si>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</si>
  <si>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</si>
  <si>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</si>
  <si>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</si>
  <si>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</si>
  <si>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</si>
  <si>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</si>
  <si>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</si>
  <si>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</si>
  <si>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</si>
  <si>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</si>
  <si>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</si>
  <si>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</si>
  <si>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</si>
  <si>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</si>
  <si>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</si>
  <si>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</si>
  <si>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</si>
  <si>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</si>
  <si>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</si>
  <si>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</si>
  <si>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</si>
  <si>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</si>
  <si>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</si>
  <si>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</si>
  <si>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</si>
  <si>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</si>
  <si>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</si>
  <si>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</si>
  <si>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</si>
  <si>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</si>
  <si>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</si>
  <si>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</si>
  <si>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</si>
  <si>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</si>
  <si>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</si>
  <si>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</si>
  <si>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</si>
  <si>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</si>
  <si>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</si>
  <si>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</si>
  <si>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</si>
  <si>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</si>
  <si>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</si>
  <si>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</si>
  <si>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</si>
  <si>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</si>
  <si>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</si>
  <si>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</si>
  <si>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</si>
  <si>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</si>
  <si>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</si>
  <si>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</si>
  <si>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</si>
  <si>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</si>
  <si>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</si>
  <si>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</si>
  <si>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</si>
  <si>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</si>
  <si>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</si>
  <si>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</si>
  <si>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</si>
  <si>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</si>
  <si>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</si>
  <si>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</si>
  <si>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</si>
  <si>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</si>
  <si>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</si>
  <si>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</si>
  <si>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</si>
  <si>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</si>
  <si>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</si>
  <si>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</si>
  <si>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</si>
  <si>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</si>
  <si>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</si>
  <si>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</si>
  <si>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</si>
  <si>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</si>
  <si>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</si>
  <si>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</si>
  <si>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</si>
  <si>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</si>
  <si>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</si>
  <si>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</si>
  <si>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</si>
  <si>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</si>
  <si>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</si>
  <si>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</si>
  <si>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</si>
  <si>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</si>
  <si>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</si>
  <si>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</si>
  <si>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</si>
  <si>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</si>
  <si>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</si>
  <si>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</si>
  <si>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</si>
  <si>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</si>
  <si>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</si>
  <si>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</si>
  <si>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</si>
  <si>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</si>
  <si>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</si>
  <si>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</si>
  <si>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</si>
  <si>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</si>
  <si>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</si>
  <si>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</si>
  <si>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</si>
  <si>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</si>
  <si>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</si>
  <si>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</si>
  <si>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</si>
  <si>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</si>
  <si>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</si>
  <si>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</si>
  <si>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</si>
  <si>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</si>
  <si>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</si>
  <si>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</si>
  <si>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</si>
  <si>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</si>
  <si>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</si>
  <si>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</si>
  <si>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</si>
  <si>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</si>
  <si>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</si>
  <si>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</si>
  <si>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</si>
  <si>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</si>
  <si>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</si>
  <si>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</si>
  <si>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</si>
  <si>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</si>
  <si>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</si>
  <si>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</si>
  <si>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</si>
  <si>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</si>
  <si>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</si>
  <si>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</si>
  <si>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</si>
  <si>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</si>
  <si>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</si>
  <si>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</si>
  <si>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</si>
  <si>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</si>
  <si>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</si>
  <si>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</si>
  <si>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</si>
  <si>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</si>
  <si>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</si>
  <si>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</si>
  <si>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</si>
  <si>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</si>
  <si>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</si>
  <si>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</si>
  <si>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</si>
  <si>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</si>
  <si>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</si>
  <si>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</si>
  <si>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</si>
  <si>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</si>
  <si>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</si>
  <si>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</si>
  <si>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</si>
  <si>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</si>
  <si>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</si>
  <si>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</si>
  <si>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</si>
  <si>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</si>
  <si>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</si>
  <si>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</si>
  <si>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</si>
  <si>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</si>
  <si>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</si>
  <si>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</si>
  <si>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</si>
  <si>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</si>
  <si>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</si>
  <si>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</si>
  <si>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</si>
  <si>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</si>
  <si>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</si>
  <si>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</si>
  <si>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</si>
  <si>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</si>
  <si>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</si>
  <si>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</si>
  <si>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</si>
  <si>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</si>
  <si>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</si>
  <si>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</si>
  <si>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</si>
  <si>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</si>
  <si>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</si>
  <si>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</si>
  <si>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</si>
  <si>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</si>
  <si>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</si>
  <si>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</si>
  <si>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</si>
  <si>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</si>
  <si>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</si>
  <si>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</si>
  <si>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</si>
  <si>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</si>
  <si>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</si>
  <si>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</si>
  <si>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</si>
  <si>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</si>
  <si>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</si>
  <si>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</si>
  <si>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</si>
  <si>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</si>
  <si>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</si>
  <si>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</si>
  <si>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</si>
  <si>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</si>
  <si>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</si>
  <si>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</si>
  <si>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</si>
  <si>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</si>
  <si>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</si>
  <si>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</si>
  <si>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</si>
  <si>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</si>
  <si>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</si>
  <si>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</si>
  <si>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</si>
  <si>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</si>
  <si>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</si>
  <si>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</si>
  <si>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</si>
  <si>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</si>
  <si>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</si>
  <si>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</si>
  <si>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</si>
  <si>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</si>
  <si>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</si>
  <si>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</si>
  <si>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</si>
  <si>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</si>
  <si>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</si>
  <si>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</si>
  <si>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</si>
  <si>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</si>
  <si>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</si>
  <si>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</si>
  <si>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</si>
  <si>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</si>
  <si>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</si>
  <si>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</si>
  <si>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</si>
  <si>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</si>
  <si>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</si>
  <si>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</si>
  <si>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</si>
  <si>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</si>
  <si>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</si>
  <si>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</si>
  <si>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</si>
  <si>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</si>
  <si>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</si>
  <si>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</si>
  <si>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</si>
  <si>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</si>
  <si>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</si>
  <si>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</si>
  <si>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</si>
  <si>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</si>
  <si>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</si>
  <si>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</si>
  <si>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</si>
  <si>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</si>
  <si>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</si>
  <si>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</si>
  <si>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</si>
  <si>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</si>
  <si>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</si>
  <si>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</si>
  <si>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</si>
  <si>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</si>
  <si>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</si>
  <si>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</si>
  <si>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</si>
  <si>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</si>
  <si>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</si>
  <si>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</si>
  <si>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</si>
  <si>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</si>
  <si>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</si>
  <si>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</si>
  <si>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</si>
  <si>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</si>
  <si>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</si>
  <si>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</si>
  <si>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</si>
  <si>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</si>
  <si>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</si>
  <si>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</si>
  <si>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</si>
  <si>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</si>
  <si>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</si>
  <si>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</si>
  <si>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</si>
  <si>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</si>
  <si>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</si>
  <si>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</si>
  <si>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</si>
  <si>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</si>
  <si>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</si>
  <si>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</si>
  <si>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</si>
  <si>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</si>
  <si>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</si>
  <si>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</si>
  <si>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</si>
  <si>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</si>
  <si>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</si>
  <si>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</si>
  <si>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</si>
  <si>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</si>
  <si>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</si>
  <si>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</si>
  <si>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</si>
  <si>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</si>
  <si>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</si>
  <si>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</si>
  <si>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</si>
  <si>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</si>
  <si>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</si>
  <si>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</si>
  <si>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</si>
  <si>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</si>
  <si>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</si>
  <si>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</si>
  <si>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</si>
  <si>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</si>
  <si>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</si>
  <si>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</si>
  <si>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</si>
  <si>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</si>
  <si>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</si>
  <si>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</si>
  <si>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</si>
  <si>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</si>
  <si>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</si>
  <si>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</si>
  <si>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</si>
  <si>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</si>
  <si>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</si>
  <si>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</si>
  <si>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</si>
  <si>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</si>
  <si>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</si>
  <si>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</si>
  <si>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</si>
  <si>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</si>
  <si>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</si>
  <si>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</si>
  <si>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</si>
  <si>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</si>
  <si>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</si>
  <si>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</si>
  <si>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</si>
  <si>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</si>
  <si>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</si>
  <si>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</si>
  <si>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</si>
  <si>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</si>
  <si>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</si>
  <si>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</si>
  <si>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</si>
  <si>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</si>
  <si>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</si>
  <si>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</si>
  <si>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</si>
  <si>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</si>
  <si>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</si>
  <si>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</si>
  <si>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</si>
  <si>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</si>
  <si>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</si>
  <si>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</si>
  <si>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</si>
  <si>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</si>
  <si>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</si>
  <si>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</si>
  <si>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</si>
  <si>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</si>
  <si>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</si>
  <si>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</si>
  <si>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</si>
  <si>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</si>
  <si>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</si>
  <si>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</si>
  <si>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</si>
  <si>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</si>
  <si>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</si>
  <si>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</si>
  <si>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</si>
  <si>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</si>
  <si>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</si>
  <si>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</si>
  <si>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</si>
  <si>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</si>
  <si>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</si>
  <si>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</si>
  <si>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</si>
  <si>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</si>
  <si>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</si>
  <si>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</si>
  <si>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</si>
  <si>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</si>
  <si>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</si>
  <si>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</si>
  <si>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</si>
  <si>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</si>
  <si>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</si>
  <si>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</si>
  <si>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</si>
  <si>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</si>
  <si>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</si>
  <si>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</si>
  <si>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</si>
  <si>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</si>
  <si>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</si>
  <si>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</si>
  <si>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</si>
  <si>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</si>
  <si>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</si>
  <si>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</si>
  <si>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</si>
  <si>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</si>
  <si>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</si>
  <si>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</si>
  <si>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</si>
  <si>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</si>
  <si>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</si>
  <si>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</si>
  <si>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</si>
  <si>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</si>
  <si>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</si>
  <si>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</si>
  <si>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</si>
  <si>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</si>
  <si>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</si>
  <si>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</si>
  <si>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</si>
  <si>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</si>
  <si>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</si>
  <si>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</si>
  <si>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</si>
  <si>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</si>
  <si>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</si>
  <si>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</si>
  <si>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</si>
  <si>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</si>
  <si>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</si>
  <si>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</si>
  <si>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</si>
  <si>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</si>
  <si>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</si>
  <si>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</si>
  <si>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</si>
  <si>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</si>
  <si>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</si>
  <si>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</si>
  <si>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</si>
  <si>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</si>
  <si>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</si>
  <si>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</si>
  <si>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</si>
  <si>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</si>
  <si>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</si>
  <si>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</si>
  <si>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</si>
  <si>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</si>
  <si>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</si>
  <si>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</si>
  <si>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</si>
  <si>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</si>
  <si>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</si>
  <si>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</si>
  <si>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</si>
  <si>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</si>
  <si>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</si>
  <si>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</si>
  <si>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</si>
  <si>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</si>
  <si>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</si>
  <si>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</si>
  <si>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</si>
  <si>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</si>
  <si>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</si>
  <si>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</si>
  <si>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</si>
  <si>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</si>
  <si>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</si>
  <si>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</si>
  <si>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</si>
  <si>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</si>
  <si>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</si>
  <si>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</si>
  <si>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</si>
  <si>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</si>
  <si>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</si>
  <si>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</si>
  <si>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</si>
  <si>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</si>
  <si>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</si>
  <si>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</si>
  <si>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</si>
  <si>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</si>
  <si>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</si>
  <si>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</si>
  <si>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</si>
  <si>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</si>
  <si>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</si>
  <si>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</si>
  <si>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</si>
  <si>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</si>
  <si>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</si>
  <si>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</si>
  <si>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</si>
  <si>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</si>
  <si>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</si>
  <si>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</si>
  <si>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</si>
  <si>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</si>
  <si>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</si>
  <si>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</si>
  <si>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</si>
  <si>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</si>
  <si>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</si>
  <si>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</si>
  <si>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</si>
  <si>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</si>
  <si>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</si>
  <si>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</si>
  <si>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</si>
  <si>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</si>
  <si>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</si>
  <si>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</si>
  <si>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</si>
  <si>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</si>
  <si>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</si>
  <si>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</si>
  <si>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</si>
  <si>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</si>
  <si>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</si>
  <si>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</si>
  <si>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</si>
  <si>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</si>
  <si>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</si>
  <si>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</si>
  <si>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</si>
  <si>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</si>
  <si>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</si>
  <si>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</si>
  <si>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</si>
  <si>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</si>
  <si>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</si>
  <si>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</si>
  <si>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</si>
  <si>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</si>
  <si>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</si>
  <si>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</si>
  <si>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</si>
  <si>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</si>
  <si>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</si>
  <si>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</si>
  <si>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</si>
  <si>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</si>
  <si>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</si>
  <si>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</si>
  <si>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</si>
  <si>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</si>
  <si>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</si>
  <si>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</si>
  <si>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</si>
  <si>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</si>
  <si>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</si>
  <si>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</si>
  <si>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</si>
  <si>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</si>
  <si>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</si>
  <si>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</si>
  <si>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</si>
  <si>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</si>
  <si>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</si>
  <si>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</si>
  <si>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</si>
  <si>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</si>
  <si>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</si>
  <si>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</si>
  <si>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</si>
  <si>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</si>
  <si>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</si>
  <si>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</si>
  <si>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</si>
  <si>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</si>
  <si>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</si>
  <si>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</si>
  <si>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</si>
  <si>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</si>
  <si>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</si>
  <si>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</si>
  <si>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</si>
  <si>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</si>
  <si>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</si>
  <si>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</si>
  <si>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</si>
  <si>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</si>
  <si>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</si>
  <si>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</si>
  <si>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</si>
  <si>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</si>
  <si>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</si>
  <si>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</si>
  <si>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</si>
  <si>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</si>
  <si>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</si>
  <si>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</si>
  <si>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</si>
  <si>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</si>
  <si>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</si>
  <si>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</si>
  <si>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</si>
  <si>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</si>
  <si>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</si>
  <si>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</si>
  <si>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</si>
  <si>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</si>
  <si>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</si>
  <si>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</si>
  <si>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</si>
  <si>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</si>
  <si>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</si>
  <si>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</si>
  <si>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</si>
  <si>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</si>
  <si>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</si>
  <si>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</si>
  <si>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</si>
  <si>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</si>
  <si>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</si>
  <si>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</si>
  <si>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</si>
  <si>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</si>
  <si>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</si>
  <si>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</si>
  <si>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</si>
  <si>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</si>
  <si>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</si>
  <si>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</si>
  <si>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</si>
  <si>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</si>
  <si>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</si>
  <si>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</si>
  <si>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</si>
  <si>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</si>
  <si>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</si>
  <si>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</si>
  <si>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</si>
  <si>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</si>
  <si>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</si>
  <si>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</si>
  <si>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</si>
  <si>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</si>
  <si>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</si>
  <si>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</si>
  <si>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</si>
  <si>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</si>
  <si>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</si>
  <si>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</si>
  <si>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</si>
  <si>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</si>
  <si>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</si>
  <si>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</si>
  <si>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</si>
  <si>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</si>
  <si>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</si>
  <si>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</si>
  <si>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</si>
  <si>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</si>
  <si>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</si>
  <si>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</si>
  <si>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</si>
  <si>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</si>
  <si>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</si>
  <si>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</si>
  <si>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</si>
  <si>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</si>
  <si>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</si>
  <si>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</si>
  <si>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</si>
  <si>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</si>
  <si>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</si>
  <si>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</si>
  <si>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</si>
  <si>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</si>
  <si>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</si>
  <si>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</si>
  <si>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</si>
  <si>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</si>
  <si>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</si>
  <si>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</si>
  <si>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</si>
  <si>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</si>
  <si>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</si>
  <si>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</si>
  <si>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</si>
  <si>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</si>
  <si>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</si>
  <si>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</si>
  <si>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</si>
  <si>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</si>
  <si>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</si>
  <si>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</si>
  <si>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</si>
  <si>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</si>
  <si>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</si>
  <si>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</si>
  <si>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</si>
  <si>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</si>
  <si>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</si>
  <si>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</si>
  <si>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</si>
  <si>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</si>
  <si>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</si>
  <si>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</si>
  <si>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</si>
  <si>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</si>
  <si>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</si>
  <si>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</si>
  <si>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</si>
  <si>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</si>
  <si>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</si>
  <si>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</si>
  <si>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</si>
  <si>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</si>
  <si>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</si>
  <si>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</si>
  <si>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</si>
  <si>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</si>
  <si>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</si>
  <si>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</si>
  <si>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</si>
  <si>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</si>
  <si>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</si>
  <si>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</si>
  <si>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</si>
  <si>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</si>
  <si>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</si>
  <si>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</si>
  <si>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</si>
  <si>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</si>
  <si>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</si>
  <si>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</si>
  <si>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</si>
  <si>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</si>
  <si>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</si>
  <si>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</si>
  <si>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</si>
  <si>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</si>
  <si>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</si>
  <si>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</si>
  <si>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</si>
  <si>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</si>
  <si>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</si>
  <si>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</si>
  <si>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</si>
  <si>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</si>
  <si>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</si>
  <si>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</si>
  <si>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</si>
  <si>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</si>
  <si>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</si>
  <si>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</si>
  <si>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</si>
  <si>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</si>
  <si>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</si>
  <si>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</si>
  <si>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</si>
  <si>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</si>
  <si>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</si>
  <si>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</si>
  <si>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</si>
  <si>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</si>
  <si>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</si>
  <si>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</si>
  <si>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</si>
  <si>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</si>
  <si>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</si>
  <si>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</si>
  <si>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</si>
  <si>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</si>
  <si>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</si>
  <si>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</si>
  <si>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</si>
  <si>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</si>
  <si>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</si>
  <si>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</si>
  <si>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</si>
  <si>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</si>
  <si>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</si>
  <si>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</si>
  <si>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</si>
  <si>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</si>
  <si>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</si>
  <si>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</si>
  <si>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</si>
  <si>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</si>
  <si>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</si>
  <si>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</si>
  <si>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</si>
  <si>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</si>
  <si>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</si>
  <si>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</si>
  <si>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</si>
  <si>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</si>
  <si>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</si>
  <si>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</si>
  <si>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</si>
  <si>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</si>
  <si>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</si>
  <si>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</si>
  <si>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</si>
  <si>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</si>
  <si>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</si>
  <si>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</si>
  <si>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</si>
  <si>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</si>
  <si>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</si>
  <si>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</si>
  <si>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</si>
  <si>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</si>
  <si>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</si>
  <si>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</si>
  <si>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</si>
  <si>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</si>
  <si>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</si>
  <si>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</si>
  <si>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</si>
  <si>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</si>
  <si>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</si>
  <si>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</si>
  <si>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</si>
  <si>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</si>
  <si>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</si>
  <si>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</si>
  <si>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</si>
  <si>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</si>
  <si>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</si>
  <si>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</si>
  <si>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</si>
  <si>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</si>
  <si>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</si>
  <si>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</si>
  <si>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</si>
  <si>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</si>
  <si>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</si>
  <si>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</si>
  <si>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</si>
  <si>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</si>
  <si>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</si>
  <si>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</si>
  <si>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</si>
  <si>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</si>
  <si>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</si>
  <si>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</si>
  <si>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</si>
  <si>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</si>
  <si>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</si>
  <si>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</si>
  <si>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</si>
  <si>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</si>
  <si>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</si>
  <si>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</si>
  <si>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</si>
  <si>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</si>
  <si>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</si>
  <si>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</si>
  <si>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</si>
  <si>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</si>
  <si>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</si>
  <si>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</si>
  <si>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</si>
  <si>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</si>
  <si>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</si>
  <si>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</si>
  <si>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</si>
  <si>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</si>
  <si>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</si>
  <si>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</si>
  <si>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</si>
  <si>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</si>
  <si>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</si>
  <si>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</si>
  <si>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</si>
  <si>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</si>
  <si>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</si>
  <si>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</si>
  <si>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</si>
  <si>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</si>
  <si>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</si>
  <si>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</si>
  <si>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</si>
  <si>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</si>
  <si>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</si>
  <si>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</si>
  <si>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</si>
  <si>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</si>
  <si>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</si>
  <si>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</si>
  <si>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</si>
  <si>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</si>
  <si>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</si>
  <si>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</si>
  <si>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</si>
  <si>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</si>
  <si>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</si>
  <si>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</si>
  <si>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</si>
  <si>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</si>
  <si>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</si>
  <si>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</si>
  <si>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</si>
  <si>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</si>
  <si>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</si>
  <si>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</si>
  <si>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</si>
  <si>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</si>
  <si>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</si>
  <si>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</si>
  <si>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</si>
  <si>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</si>
  <si>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</si>
  <si>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</si>
  <si>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</si>
  <si>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</si>
  <si>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</si>
  <si>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</si>
  <si>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</si>
  <si>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</si>
  <si>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</si>
  <si>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</si>
  <si>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</si>
  <si>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</si>
  <si>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</si>
  <si>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</si>
  <si>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</si>
  <si>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</si>
  <si>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</si>
  <si>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</si>
  <si>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</si>
  <si>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</si>
  <si>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</si>
  <si>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</si>
  <si>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</si>
  <si>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</si>
  <si>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</si>
  <si>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</si>
  <si>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</si>
  <si>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</si>
  <si>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</si>
  <si>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</si>
  <si>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</si>
  <si>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</si>
  <si>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</si>
  <si>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</si>
  <si>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</si>
  <si>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</si>
  <si>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</si>
  <si>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</si>
  <si>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</si>
  <si>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</si>
  <si>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</si>
  <si>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</si>
  <si>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</si>
  <si>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</si>
  <si>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</si>
  <si>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</si>
  <si>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</si>
  <si>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</si>
  <si>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</si>
  <si>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</si>
  <si>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</si>
  <si>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</si>
  <si>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</si>
  <si>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</si>
  <si>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</si>
  <si>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</si>
  <si>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</si>
  <si>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</si>
  <si>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</si>
  <si>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</si>
  <si>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</si>
  <si>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</si>
  <si>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</si>
  <si>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</si>
  <si>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</si>
  <si>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</si>
  <si>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</si>
  <si>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</si>
  <si>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</si>
  <si>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</si>
  <si>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</si>
  <si>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</si>
  <si>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</si>
  <si>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</si>
  <si>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</si>
  <si>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</si>
  <si>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</si>
  <si>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</si>
  <si>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</si>
  <si>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</si>
  <si>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</si>
  <si>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</si>
  <si>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</si>
  <si>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</si>
  <si>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</si>
  <si>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</si>
  <si>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</si>
  <si>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</si>
  <si>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</si>
  <si>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</si>
  <si>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</si>
  <si>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</si>
  <si>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</si>
  <si>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</si>
  <si>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</si>
  <si>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</si>
  <si>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</si>
  <si>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</si>
  <si>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</si>
  <si>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</si>
  <si>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</si>
  <si>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</si>
  <si>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</si>
  <si>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</si>
  <si>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</si>
  <si>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</si>
  <si>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</si>
  <si>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</si>
  <si>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</si>
  <si>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</si>
  <si>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</si>
  <si>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</si>
  <si>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</si>
  <si>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</si>
  <si>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</si>
  <si>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</si>
  <si>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</si>
  <si>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</si>
  <si>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</si>
  <si>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</si>
  <si>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</si>
  <si>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</si>
  <si>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</si>
  <si>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</si>
  <si>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</si>
  <si>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</si>
  <si>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</si>
  <si>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</si>
  <si>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</si>
  <si>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</si>
  <si>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</si>
  <si>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</si>
  <si>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</si>
  <si>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</si>
  <si>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</si>
  <si>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</si>
  <si>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</si>
  <si>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</si>
  <si>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</si>
  <si>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</si>
  <si>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</si>
  <si>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</si>
  <si>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</si>
  <si>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</si>
  <si>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</si>
  <si>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</si>
  <si>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</si>
  <si>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</si>
  <si>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</si>
  <si>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</si>
  <si>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</si>
  <si>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</si>
  <si>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</si>
  <si>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</si>
  <si>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</si>
  <si>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</si>
  <si>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</si>
  <si>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</si>
  <si>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</si>
  <si>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</si>
  <si>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</si>
  <si>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</si>
  <si>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</si>
  <si>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</si>
  <si>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</si>
  <si>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</si>
  <si>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</si>
  <si>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</si>
  <si>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</si>
  <si>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</si>
  <si>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</si>
  <si>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</si>
  <si>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</si>
  <si>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</si>
  <si>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</si>
  <si>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</si>
  <si>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</si>
  <si>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</si>
  <si>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</si>
  <si>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</si>
  <si>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</si>
  <si>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</si>
  <si>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</si>
  <si>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</si>
  <si>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</si>
  <si>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</si>
  <si>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</si>
  <si>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</si>
  <si>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</si>
  <si>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</si>
  <si>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</si>
  <si>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</si>
  <si>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</si>
  <si>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</si>
  <si>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</si>
  <si>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</si>
  <si>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</si>
  <si>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</si>
  <si>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</si>
  <si>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</si>
  <si>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</si>
  <si>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</si>
  <si>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</si>
  <si>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</si>
  <si>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</si>
  <si>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</si>
  <si>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</si>
  <si>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</si>
  <si>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</si>
  <si>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</si>
  <si>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</si>
  <si>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</si>
  <si>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</si>
  <si>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</si>
  <si>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</si>
  <si>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</si>
  <si>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</si>
  <si>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</si>
  <si>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</si>
  <si>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</si>
  <si>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</si>
  <si>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</si>
  <si>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</si>
  <si>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</si>
  <si>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</si>
  <si>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</si>
  <si>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</si>
  <si>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</si>
  <si>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</si>
  <si>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</si>
  <si>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</si>
  <si>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</si>
  <si>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</si>
  <si>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</si>
  <si>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</si>
  <si>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</si>
  <si>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</si>
  <si>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</si>
  <si>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</si>
  <si>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</si>
  <si>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</si>
  <si>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</si>
  <si>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</si>
  <si>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</si>
  <si>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</si>
  <si>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</si>
  <si>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</si>
  <si>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</si>
  <si>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</si>
  <si>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</si>
  <si>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</si>
  <si>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</si>
  <si>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</si>
  <si>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</si>
  <si>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</si>
  <si>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</si>
  <si>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</si>
  <si>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</si>
  <si>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</si>
  <si>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</si>
  <si>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</si>
  <si>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</si>
  <si>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</si>
  <si>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</si>
  <si>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</si>
  <si>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</si>
  <si>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</si>
  <si>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</si>
  <si>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</si>
  <si>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</si>
  <si>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</si>
  <si>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</si>
  <si>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</si>
  <si>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</si>
  <si>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</si>
  <si>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</si>
  <si>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</si>
  <si>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</si>
  <si>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</si>
  <si>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</si>
  <si>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</si>
  <si>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</si>
  <si>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</si>
  <si>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</si>
  <si>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</si>
  <si>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</si>
  <si>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</si>
  <si>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</si>
  <si>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</si>
  <si>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</si>
  <si>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</si>
  <si>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</si>
  <si>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</si>
  <si>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</si>
  <si>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</si>
  <si>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</si>
  <si>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</si>
  <si>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</si>
  <si>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</si>
  <si>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</si>
  <si>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</si>
  <si>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</si>
  <si>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</si>
  <si>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</si>
  <si>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</si>
  <si>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</si>
  <si>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</si>
  <si>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</si>
  <si>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</si>
  <si>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</si>
  <si>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</si>
  <si>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</si>
  <si>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</si>
  <si>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</si>
  <si>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</si>
  <si>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</si>
  <si>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</si>
  <si>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</si>
  <si>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</si>
  <si>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</si>
  <si>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</si>
  <si>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</si>
  <si>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</si>
  <si>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</si>
  <si>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</si>
  <si>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</si>
  <si>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</si>
  <si>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</si>
  <si>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</si>
  <si>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</si>
  <si>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</si>
  <si>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</si>
  <si>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</si>
  <si>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</si>
  <si>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</si>
  <si>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</si>
  <si>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</si>
  <si>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</si>
  <si>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</si>
  <si>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</si>
  <si>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</si>
  <si>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</si>
  <si>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</si>
  <si>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</si>
  <si>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</si>
  <si>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</si>
  <si>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</si>
  <si>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</si>
  <si>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</si>
  <si>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</si>
  <si>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</si>
  <si>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</si>
  <si>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</si>
  <si>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</si>
  <si>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</si>
  <si>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</si>
  <si>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</si>
  <si>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</si>
  <si>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</si>
  <si>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</si>
  <si>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</si>
  <si>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</si>
  <si>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</si>
  <si>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</si>
  <si>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</si>
  <si>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</si>
  <si>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</si>
  <si>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</si>
  <si>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</si>
  <si>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</si>
  <si>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</si>
  <si>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</si>
  <si>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</si>
  <si>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</si>
  <si>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</si>
  <si>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</si>
  <si>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</si>
  <si>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</si>
  <si>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</si>
  <si>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</si>
  <si>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</si>
  <si>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</si>
  <si>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</si>
  <si>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</si>
  <si>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</si>
  <si>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</si>
  <si>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</si>
  <si>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</si>
  <si>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</si>
  <si>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</si>
  <si>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</si>
  <si>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</si>
  <si>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</si>
  <si>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</si>
  <si>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</si>
  <si>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</si>
  <si>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</si>
  <si>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</si>
  <si>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</si>
  <si>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</si>
  <si>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</si>
  <si>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</si>
  <si>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</si>
  <si>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</si>
  <si>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</si>
  <si>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</si>
  <si>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</si>
  <si>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</si>
  <si>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</si>
  <si>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</si>
  <si>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</si>
  <si>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</si>
  <si>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</si>
  <si>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</si>
  <si>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</si>
  <si>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</si>
  <si>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</si>
  <si>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</si>
  <si>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</si>
  <si>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</si>
  <si>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</si>
  <si>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</si>
  <si>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</si>
  <si>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</si>
  <si>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</si>
  <si>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</si>
  <si>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</si>
  <si>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</si>
  <si>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</si>
  <si>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</si>
  <si>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</si>
  <si>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</si>
  <si>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</si>
  <si>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</si>
  <si>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</si>
  <si>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</si>
  <si>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</si>
  <si>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</si>
  <si>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</si>
  <si>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</si>
  <si>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</si>
  <si>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</si>
  <si>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</si>
  <si>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</si>
  <si>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</si>
  <si>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</si>
  <si>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</si>
  <si>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</si>
  <si>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</si>
  <si>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</si>
  <si>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</si>
  <si>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</si>
  <si>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</si>
  <si>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</si>
  <si>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</si>
  <si>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</si>
  <si>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</si>
  <si>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</si>
  <si>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</si>
  <si>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</si>
  <si>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</si>
  <si>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</si>
  <si>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</si>
  <si>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</si>
  <si>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</si>
  <si>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</si>
  <si>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</si>
  <si>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</si>
  <si>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</si>
  <si>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</si>
  <si>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</si>
  <si>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</si>
  <si>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</si>
  <si>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</si>
  <si>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</si>
  <si>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</si>
  <si>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</si>
  <si>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</si>
  <si>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</si>
  <si>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</si>
  <si>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</si>
  <si>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</si>
  <si>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</si>
  <si>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</si>
  <si>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</si>
  <si>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</si>
  <si>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</si>
  <si>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</si>
  <si>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</si>
  <si>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</si>
  <si>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</si>
  <si>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</si>
  <si>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</si>
  <si>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</si>
  <si>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</si>
  <si>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</si>
  <si>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</si>
  <si>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</si>
  <si>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</si>
  <si>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</si>
  <si>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</si>
  <si>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</si>
  <si>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</si>
  <si>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</si>
  <si>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</si>
  <si>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</si>
  <si>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</si>
  <si>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</si>
  <si>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</si>
  <si>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</si>
  <si>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</si>
  <si>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</si>
  <si>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</si>
  <si>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</si>
  <si>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</si>
  <si>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</si>
  <si>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</si>
  <si>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</si>
  <si>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</si>
  <si>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</si>
  <si>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</si>
  <si>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</si>
  <si>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</si>
  <si>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</si>
  <si>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</si>
  <si>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</si>
  <si>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</si>
  <si>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</si>
  <si>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</si>
  <si>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</si>
  <si>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</si>
  <si>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</si>
  <si>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</si>
  <si>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</si>
  <si>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</si>
  <si>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</si>
  <si>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</si>
  <si>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</si>
  <si>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</si>
  <si>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</si>
  <si>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</si>
  <si>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</si>
  <si>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</si>
  <si>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</si>
  <si>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</si>
  <si>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</si>
  <si>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</si>
  <si>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</si>
  <si>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</si>
  <si>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</si>
  <si>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</si>
  <si>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</si>
  <si>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</si>
  <si>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</si>
  <si>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</si>
  <si>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</si>
  <si>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</si>
  <si>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</si>
  <si>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</si>
  <si>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</si>
  <si>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</si>
  <si>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</si>
  <si>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</si>
  <si>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</si>
  <si>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</si>
  <si>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</si>
  <si>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</si>
  <si>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</si>
  <si>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</si>
  <si>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</si>
  <si>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</si>
  <si>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</si>
  <si>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</si>
  <si>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</si>
  <si>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</si>
  <si>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</si>
  <si>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</si>
  <si>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</si>
  <si>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</si>
  <si>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</si>
  <si>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</si>
  <si>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</si>
  <si>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</si>
  <si>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</si>
  <si>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</si>
  <si>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</si>
  <si>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</si>
  <si>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</si>
  <si>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</si>
  <si>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</si>
  <si>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</si>
  <si>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</si>
  <si>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</si>
  <si>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</si>
  <si>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</si>
  <si>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</si>
  <si>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</si>
  <si>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</si>
  <si>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</si>
  <si>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</si>
  <si>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</si>
  <si>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</si>
  <si>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</si>
  <si>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</si>
  <si>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</si>
  <si>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</si>
  <si>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</si>
  <si>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</si>
  <si>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</si>
  <si>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</si>
  <si>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</si>
  <si>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</si>
  <si>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</si>
  <si>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</si>
  <si>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</si>
  <si>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</si>
  <si>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</si>
  <si>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</si>
  <si>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</si>
  <si>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</si>
  <si>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</si>
  <si>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</si>
  <si>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</si>
  <si>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</si>
  <si>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</si>
  <si>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</si>
  <si>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</si>
  <si>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</si>
  <si>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</si>
  <si>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</si>
  <si>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</si>
  <si>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</si>
  <si>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</si>
  <si>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</si>
  <si>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</si>
  <si>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</si>
  <si>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</si>
  <si>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</si>
  <si>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</si>
  <si>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</si>
  <si>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</si>
  <si>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</si>
  <si>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</si>
  <si>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</si>
  <si>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</si>
  <si>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</si>
  <si>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</si>
  <si>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</si>
  <si>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</si>
  <si>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</si>
  <si>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</si>
  <si>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</si>
  <si>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</si>
  <si>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</si>
  <si>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</si>
  <si>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</si>
  <si>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</si>
  <si>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</si>
  <si>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</si>
  <si>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</si>
  <si>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</si>
  <si>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</si>
  <si>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</si>
  <si>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</si>
  <si>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</si>
  <si>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</si>
  <si>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</si>
  <si>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</si>
  <si>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</si>
  <si>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</si>
  <si>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</si>
  <si>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</si>
  <si>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</si>
  <si>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</si>
  <si>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</si>
  <si>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</si>
  <si>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</si>
  <si>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</si>
  <si>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</si>
  <si>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</si>
  <si>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</si>
  <si>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</si>
  <si>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</si>
  <si>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</si>
  <si>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</si>
  <si>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</si>
  <si>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</si>
  <si>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</si>
  <si>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</si>
  <si>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</si>
  <si>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</si>
  <si>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</si>
  <si>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</si>
  <si>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</si>
  <si>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</si>
  <si>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</si>
  <si>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</si>
  <si>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</si>
  <si>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</si>
  <si>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</si>
  <si>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</si>
  <si>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</si>
  <si>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</si>
  <si>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</si>
  <si>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</si>
  <si>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</si>
  <si>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</si>
  <si>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</si>
  <si>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</si>
  <si>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</si>
  <si>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</si>
  <si>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</si>
  <si>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</si>
  <si>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</si>
  <si>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</si>
  <si>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</si>
  <si>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</si>
  <si>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</si>
  <si>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</si>
  <si>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</si>
  <si>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</si>
  <si>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</si>
  <si>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</si>
  <si>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</si>
  <si>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</si>
  <si>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</si>
  <si>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</si>
  <si>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</si>
  <si>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</si>
  <si>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</si>
  <si>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</si>
  <si>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</si>
  <si>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</si>
  <si>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</si>
  <si>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</si>
  <si>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</si>
  <si>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</si>
  <si>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</si>
  <si>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</si>
  <si>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</si>
  <si>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</si>
  <si>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</si>
  <si>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</si>
  <si>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</si>
  <si>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</si>
  <si>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</si>
  <si>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</si>
  <si>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</si>
  <si>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</si>
  <si>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</si>
  <si>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</si>
  <si>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</si>
  <si>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</si>
  <si>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</si>
  <si>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</si>
  <si>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</si>
  <si>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</si>
  <si>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</si>
  <si>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</si>
  <si>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</si>
  <si>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</si>
  <si>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</si>
  <si>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</si>
  <si>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</si>
  <si>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</si>
  <si>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</si>
  <si>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</si>
  <si>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</si>
  <si>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</si>
  <si>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</si>
  <si>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</si>
  <si>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</si>
  <si>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</si>
  <si>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</si>
  <si>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</si>
  <si>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</si>
  <si>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</si>
  <si>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</si>
  <si>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</si>
  <si>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</si>
  <si>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</si>
  <si>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</si>
  <si>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</si>
  <si>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</si>
  <si>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</si>
  <si>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</si>
  <si>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</si>
  <si>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</si>
  <si>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</si>
  <si>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</si>
  <si>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</si>
  <si>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</si>
  <si>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</si>
  <si>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</si>
  <si>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</si>
  <si>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</si>
  <si>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</si>
  <si>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</si>
  <si>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</si>
  <si>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</si>
  <si>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</si>
  <si>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</si>
  <si>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</si>
  <si>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</si>
  <si>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</si>
  <si>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</si>
  <si>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</si>
  <si>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</si>
  <si>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</si>
  <si>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</si>
  <si>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</si>
  <si>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</si>
  <si>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</si>
  <si>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</si>
  <si>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</si>
  <si>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</si>
  <si>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</si>
  <si>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</si>
  <si>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</si>
  <si>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</si>
  <si>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</si>
  <si>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</si>
  <si>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</si>
  <si>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</si>
  <si>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</si>
  <si>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</si>
  <si>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</si>
  <si>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</si>
  <si>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</si>
  <si>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</si>
  <si>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</si>
  <si>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</si>
  <si>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</si>
  <si>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</si>
  <si>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</si>
  <si>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</si>
  <si>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</si>
  <si>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</si>
  <si>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</si>
  <si>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</si>
  <si>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</si>
  <si>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</si>
  <si>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</si>
  <si>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</si>
  <si>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</si>
  <si>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</si>
  <si>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</si>
  <si>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</si>
  <si>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</si>
  <si>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</si>
  <si>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</si>
  <si>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</si>
  <si>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</si>
  <si>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</si>
  <si>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</si>
  <si>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</si>
  <si>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</si>
  <si>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</si>
  <si>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</si>
  <si>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</si>
  <si>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</si>
  <si>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</si>
  <si>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</si>
  <si>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</si>
  <si>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</si>
  <si>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</si>
  <si>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</si>
  <si>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</si>
  <si>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</si>
  <si>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</si>
  <si>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</si>
  <si>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</si>
  <si>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</si>
  <si>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</si>
  <si>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</si>
  <si>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</si>
  <si>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</si>
  <si>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</si>
  <si>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</si>
  <si>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</si>
  <si>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</si>
  <si>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</si>
  <si>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</si>
  <si>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</si>
  <si>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</si>
  <si>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</si>
  <si>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</si>
  <si>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</si>
  <si>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</si>
  <si>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</si>
  <si>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</si>
  <si>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</si>
  <si>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</si>
  <si>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</si>
  <si>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</si>
  <si>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</si>
  <si>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</si>
  <si>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</si>
  <si>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</si>
  <si>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</si>
  <si>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</si>
  <si>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</si>
  <si>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</si>
  <si>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</si>
  <si>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</si>
  <si>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</si>
  <si>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</si>
  <si>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</si>
  <si>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</si>
  <si>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</si>
  <si>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</si>
  <si>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</si>
  <si>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</si>
  <si>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</si>
  <si>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</si>
  <si>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</si>
  <si>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</si>
  <si>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</si>
  <si>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</si>
  <si>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</si>
  <si>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</si>
  <si>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</si>
  <si>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</si>
  <si>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</si>
  <si>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</si>
  <si>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</si>
  <si>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</si>
  <si>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</si>
  <si>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</si>
  <si>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</si>
  <si>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</si>
  <si>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</si>
  <si>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</si>
  <si>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</si>
  <si>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</si>
  <si>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</si>
  <si>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</si>
  <si>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</si>
  <si>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</si>
  <si>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</si>
  <si>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</si>
  <si>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</si>
  <si>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</si>
  <si>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</si>
  <si>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</si>
  <si>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</si>
  <si>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</si>
  <si>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</si>
  <si>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</si>
  <si>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</si>
  <si>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</si>
  <si>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</si>
  <si>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</si>
  <si>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</si>
  <si>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</si>
  <si>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</si>
  <si>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</si>
  <si>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</si>
  <si>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</si>
  <si>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</si>
  <si>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</si>
  <si>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</si>
  <si>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</si>
  <si>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</si>
  <si>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</si>
  <si>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</si>
  <si>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</si>
  <si>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</si>
  <si>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</si>
  <si>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</si>
  <si>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</si>
  <si>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</si>
  <si>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</si>
  <si>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</si>
  <si>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</si>
  <si>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</si>
  <si>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</si>
  <si>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</si>
  <si>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</si>
  <si>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</si>
  <si>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</si>
  <si>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</si>
  <si>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</si>
  <si>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</si>
  <si>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</si>
  <si>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</si>
  <si>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</si>
  <si>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</si>
  <si>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</si>
  <si>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</si>
  <si>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</si>
  <si>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</si>
  <si>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</si>
  <si>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</si>
  <si>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</si>
  <si>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</si>
  <si>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</si>
  <si>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</si>
  <si>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</si>
  <si>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</si>
  <si>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</si>
  <si>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</si>
  <si>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</si>
  <si>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</si>
  <si>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</si>
  <si>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</si>
  <si>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</si>
  <si>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</si>
  <si>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</si>
  <si>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</si>
  <si>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</si>
  <si>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</si>
  <si>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</si>
  <si>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</si>
  <si>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</si>
  <si>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</si>
  <si>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</si>
  <si>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</si>
  <si>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</si>
  <si>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</si>
  <si>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</si>
  <si>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</si>
  <si>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</si>
  <si>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</si>
  <si>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</si>
  <si>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</si>
  <si>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</si>
  <si>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</si>
  <si>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</si>
  <si>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</si>
  <si>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</si>
  <si>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</si>
  <si>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</si>
  <si>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</si>
  <si>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</si>
  <si>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</si>
  <si>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</si>
  <si>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</si>
  <si>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</si>
  <si>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</si>
  <si>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</si>
  <si>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</si>
  <si>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</si>
  <si>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</si>
  <si>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</si>
  <si>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</si>
  <si>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</si>
  <si>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</si>
  <si>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</si>
  <si>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</si>
  <si>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</si>
  <si>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</si>
  <si>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</si>
  <si>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</si>
  <si>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</si>
  <si>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</si>
  <si>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</si>
  <si>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</si>
  <si>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</si>
  <si>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</si>
  <si>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</si>
  <si>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</si>
  <si>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</si>
  <si>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</si>
  <si>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</si>
  <si>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</si>
  <si>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</si>
  <si>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</si>
  <si>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</si>
  <si>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</si>
  <si>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</si>
  <si>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</si>
  <si>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</si>
  <si>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</si>
  <si>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</si>
  <si>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</si>
  <si>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</si>
  <si>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</si>
  <si>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</si>
  <si>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</si>
  <si>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</si>
  <si>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</si>
  <si>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</si>
  <si>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</si>
  <si>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</si>
  <si>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</si>
  <si>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</si>
  <si>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</si>
  <si>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</si>
  <si>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</si>
  <si>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</si>
  <si>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</si>
  <si>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</si>
  <si>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</si>
  <si>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</si>
  <si>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</si>
  <si>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</si>
  <si>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</si>
  <si>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</si>
  <si>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</si>
  <si>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</si>
  <si>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</si>
  <si>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</si>
  <si>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</si>
  <si>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</si>
  <si>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</si>
  <si>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</si>
  <si>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</si>
  <si>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</si>
  <si>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</si>
  <si>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</si>
  <si>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</si>
  <si>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</si>
  <si>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</si>
  <si>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</si>
  <si>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</si>
  <si>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</si>
  <si>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</si>
  <si>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</si>
  <si>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</si>
  <si>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</si>
  <si>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</si>
  <si>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</si>
  <si>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</si>
  <si>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</si>
  <si>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</si>
  <si>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</si>
  <si>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</si>
  <si>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</si>
  <si>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</si>
  <si>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</si>
  <si>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</si>
  <si>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</si>
  <si>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</si>
  <si>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</si>
  <si>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</si>
  <si>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</si>
  <si>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</si>
  <si>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</si>
  <si>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</si>
  <si>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</si>
  <si>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</si>
  <si>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</si>
  <si>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</si>
  <si>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</si>
  <si>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</si>
  <si>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</si>
  <si>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</si>
  <si>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</si>
  <si>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</si>
  <si>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</si>
  <si>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</si>
  <si>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</si>
  <si>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</si>
  <si>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</si>
  <si>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</si>
  <si>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</si>
  <si>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</si>
  <si>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</si>
  <si>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</si>
  <si>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</si>
  <si>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</si>
  <si>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</si>
  <si>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</si>
  <si>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</si>
  <si>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</si>
  <si>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</si>
  <si>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</si>
  <si>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</si>
  <si>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</si>
  <si>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</si>
  <si>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</si>
  <si>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</si>
  <si>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</si>
  <si>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</si>
  <si>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</si>
  <si>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</si>
  <si>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</si>
  <si>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</si>
  <si>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</si>
  <si>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</si>
  <si>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</si>
  <si>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</si>
  <si>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</si>
  <si>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</si>
  <si>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</si>
  <si>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</si>
  <si>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</si>
  <si>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</si>
  <si>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</si>
  <si>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</si>
  <si>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</si>
  <si>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</si>
  <si>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</si>
  <si>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</si>
  <si>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</si>
  <si>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</si>
  <si>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</si>
  <si>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</si>
  <si>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</si>
  <si>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</si>
  <si>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</si>
  <si>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</si>
  <si>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</si>
  <si>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</si>
  <si>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</si>
  <si>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</si>
  <si>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</si>
  <si>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</si>
  <si>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</si>
  <si>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</si>
  <si>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</si>
  <si>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</si>
  <si>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</si>
  <si>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</si>
  <si>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</si>
  <si>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</si>
  <si>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</si>
  <si>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</si>
  <si>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</si>
  <si>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</si>
  <si>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</si>
  <si>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</si>
  <si>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</si>
  <si>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</si>
  <si>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</si>
  <si>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</si>
  <si>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</si>
  <si>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</si>
  <si>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</si>
  <si>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</si>
  <si>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</si>
  <si>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</si>
  <si>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</si>
  <si>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</si>
  <si>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</si>
  <si>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</si>
  <si>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</si>
  <si>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</si>
  <si>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</si>
  <si>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</si>
  <si>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</si>
  <si>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</si>
  <si>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</si>
  <si>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</si>
  <si>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</si>
  <si>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</si>
  <si>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</si>
  <si>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</si>
  <si>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</si>
  <si>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</si>
  <si>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</si>
  <si>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</si>
  <si>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</si>
  <si>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</si>
  <si>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</si>
  <si>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</si>
  <si>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</si>
  <si>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</si>
  <si>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</si>
  <si>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</si>
  <si>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</si>
  <si>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</si>
  <si>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</si>
  <si>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</si>
  <si>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</si>
  <si>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</si>
  <si>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</si>
  <si>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</si>
  <si>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</si>
  <si>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</si>
  <si>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</si>
  <si>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</si>
  <si>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</si>
  <si>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</si>
  <si>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</si>
  <si>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</si>
  <si>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</si>
  <si>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</si>
  <si>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</si>
  <si>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</si>
  <si>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</si>
  <si>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</si>
  <si>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</si>
  <si>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</si>
  <si>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</si>
  <si>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</si>
  <si>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</si>
  <si>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</si>
  <si>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</si>
  <si>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</si>
  <si>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</si>
  <si>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</si>
  <si>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</si>
  <si>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</si>
  <si>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</si>
  <si>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</si>
  <si>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</si>
  <si>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</si>
  <si>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</si>
  <si>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</si>
  <si>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</si>
  <si>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</si>
  <si>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</si>
  <si>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</si>
  <si>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</si>
  <si>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</si>
  <si>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</si>
  <si>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</si>
  <si>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</si>
  <si>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</si>
  <si>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</si>
  <si>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</si>
  <si>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</si>
  <si>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</si>
  <si>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</si>
  <si>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</si>
  <si>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</si>
  <si>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</si>
  <si>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</si>
  <si>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</si>
  <si>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</si>
  <si>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</si>
  <si>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</si>
  <si>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</si>
  <si>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</si>
  <si>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</si>
  <si>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</si>
  <si>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</si>
  <si>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</si>
  <si>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</si>
  <si>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</si>
  <si>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</si>
  <si>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</si>
  <si>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</si>
  <si>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</si>
  <si>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</si>
  <si>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</si>
  <si>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</si>
  <si>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</si>
  <si>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</si>
  <si>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</si>
  <si>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</si>
  <si>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</si>
  <si>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</si>
  <si>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</si>
  <si>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</si>
  <si>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</si>
  <si>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</si>
  <si>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</si>
  <si>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</si>
  <si>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</si>
  <si>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</si>
  <si>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</si>
  <si>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</si>
  <si>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</si>
  <si>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</si>
  <si>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</si>
  <si>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</si>
  <si>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</si>
  <si>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</si>
  <si>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</si>
  <si>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</si>
  <si>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</si>
  <si>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</si>
  <si>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</si>
  <si>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</si>
  <si>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</si>
  <si>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</si>
  <si>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</si>
  <si>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</si>
  <si>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</si>
  <si>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</si>
  <si>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</si>
  <si>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</si>
  <si>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</si>
  <si>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</si>
  <si>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</si>
  <si>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</si>
  <si>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</si>
  <si>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</si>
  <si>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</si>
  <si>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</si>
  <si>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</si>
  <si>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</si>
  <si>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</si>
  <si>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</si>
  <si>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</si>
  <si>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</si>
  <si>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</si>
  <si>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</si>
  <si>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</si>
  <si>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</si>
  <si>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</si>
  <si>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</si>
  <si>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</si>
  <si>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</si>
  <si>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</si>
  <si>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</si>
  <si>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</si>
  <si>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</si>
  <si>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</si>
  <si>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</si>
  <si>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</si>
  <si>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</si>
  <si>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</si>
  <si>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</si>
  <si>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</si>
  <si>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</si>
  <si>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</si>
  <si>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</si>
  <si>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</si>
  <si>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</si>
  <si>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</si>
  <si>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</si>
  <si>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</si>
  <si>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</si>
  <si>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</si>
  <si>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</si>
  <si>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</si>
  <si>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</si>
  <si>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</si>
  <si>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</si>
  <si>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</si>
  <si>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</si>
  <si>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</si>
  <si>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</si>
  <si>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</si>
  <si>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</si>
  <si>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</si>
  <si>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</si>
  <si>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</si>
  <si>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</si>
  <si>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</si>
  <si>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</si>
  <si>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</si>
  <si>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</si>
  <si>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</si>
  <si>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</si>
  <si>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</si>
  <si>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</si>
  <si>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</si>
  <si>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</si>
  <si>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</si>
  <si>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</si>
  <si>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</si>
  <si>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</si>
  <si>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</si>
  <si>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</si>
  <si>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</si>
  <si>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</si>
  <si>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</si>
  <si>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</si>
  <si>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</si>
  <si>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</si>
  <si>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</si>
  <si>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</si>
  <si>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</si>
  <si>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</si>
  <si>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</si>
  <si>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</si>
  <si>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</si>
  <si>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</si>
  <si>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</si>
  <si>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</si>
  <si>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</si>
  <si>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</si>
  <si>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</si>
  <si>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</si>
  <si>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</si>
  <si>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</si>
  <si>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</si>
  <si>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</si>
  <si>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</si>
  <si>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</si>
  <si>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</si>
  <si>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</si>
  <si>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</si>
  <si>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</si>
  <si>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</si>
  <si>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</si>
  <si>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</si>
  <si>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</si>
  <si>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</si>
  <si>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</si>
  <si>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</si>
  <si>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</si>
  <si>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</si>
  <si>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</si>
  <si>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</si>
  <si>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</si>
  <si>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</si>
  <si>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</si>
  <si>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</si>
  <si>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</si>
  <si>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</si>
  <si>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</si>
  <si>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</si>
  <si>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</si>
  <si>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</si>
  <si>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</si>
  <si>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</si>
  <si>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</si>
  <si>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</si>
  <si>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</si>
  <si>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</si>
  <si>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</si>
  <si>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</si>
  <si>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</si>
  <si>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</si>
  <si>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</si>
  <si>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</si>
  <si>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</si>
  <si>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</si>
  <si>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</si>
  <si>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</si>
  <si>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</si>
  <si>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</si>
  <si>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</si>
  <si>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</si>
  <si>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</si>
  <si>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</si>
  <si>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</si>
  <si>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</si>
  <si>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</si>
  <si>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</si>
  <si>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</si>
  <si>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</si>
  <si>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</si>
  <si>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</si>
  <si>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</si>
  <si>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</si>
  <si>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</si>
  <si>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</si>
  <si>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</si>
  <si>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</si>
  <si>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</si>
  <si>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</si>
  <si>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</si>
  <si>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</si>
  <si>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</si>
  <si>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</si>
  <si>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</si>
  <si>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</si>
  <si>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</si>
  <si>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</si>
  <si>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</si>
  <si>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</si>
  <si>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</si>
  <si>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</si>
  <si>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</si>
  <si>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</si>
  <si>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</si>
  <si>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</si>
  <si>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</si>
  <si>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</si>
  <si>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</si>
  <si>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</si>
  <si>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</si>
  <si>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</si>
  <si>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</si>
  <si>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</si>
  <si>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</si>
  <si>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</si>
  <si>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</si>
  <si>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</si>
  <si>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</si>
  <si>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</si>
  <si>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</si>
  <si>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</si>
  <si>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</si>
  <si>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</si>
  <si>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</si>
  <si>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</si>
  <si>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</si>
  <si>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</si>
  <si>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</si>
  <si>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</si>
  <si>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</si>
  <si>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</si>
  <si>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</si>
  <si>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</si>
  <si>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</si>
  <si>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</si>
  <si>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</si>
  <si>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</si>
  <si>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</si>
  <si>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</si>
  <si>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</si>
  <si>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</si>
  <si>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</si>
  <si>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</si>
  <si>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</si>
  <si>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</si>
  <si>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</si>
  <si>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</si>
  <si>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</si>
  <si>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</si>
  <si>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</si>
  <si>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</si>
  <si>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</si>
  <si>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</si>
  <si>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</si>
  <si>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</si>
  <si>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</si>
  <si>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</si>
  <si>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</si>
  <si>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</si>
  <si>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</si>
  <si>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</si>
  <si>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</si>
  <si>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</si>
  <si>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</si>
  <si>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</si>
  <si>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</si>
  <si>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</si>
  <si>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</si>
  <si>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</si>
  <si>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</si>
  <si>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</si>
  <si>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</si>
  <si>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</si>
  <si>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</si>
  <si>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</si>
  <si>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</si>
  <si>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</si>
  <si>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</si>
  <si>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</si>
  <si>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</si>
  <si>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</si>
  <si>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</si>
  <si>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</si>
  <si>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</si>
  <si>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</si>
  <si>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</si>
  <si>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</si>
  <si>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</si>
  <si>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</si>
  <si>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</si>
  <si>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</si>
  <si>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</si>
  <si>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</si>
  <si>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</si>
  <si>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</si>
  <si>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</si>
  <si>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</si>
  <si>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</si>
  <si>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</si>
  <si>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</si>
  <si>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</si>
  <si>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</si>
  <si>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</si>
  <si>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</si>
  <si>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</si>
  <si>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</si>
  <si>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</si>
  <si>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</si>
  <si>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</si>
  <si>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</si>
  <si>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</si>
  <si>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</si>
  <si>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</si>
  <si>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</si>
  <si>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</si>
  <si>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</si>
  <si>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</si>
  <si>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</si>
  <si>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</si>
  <si>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</si>
  <si>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</si>
  <si>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</si>
  <si>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</si>
  <si>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</si>
  <si>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</si>
  <si>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</si>
  <si>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</si>
  <si>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</si>
  <si>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</si>
  <si>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</si>
  <si>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</si>
  <si>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</si>
  <si>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</si>
  <si>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</si>
  <si>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</si>
  <si>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</si>
  <si>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</si>
  <si>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</si>
  <si>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</si>
  <si>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</si>
  <si>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</si>
  <si>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</si>
  <si>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</si>
  <si>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</si>
  <si>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</si>
  <si>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</si>
  <si>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</si>
  <si>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</si>
  <si>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</si>
  <si>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</si>
  <si>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</si>
  <si>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</si>
  <si>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</si>
  <si>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</si>
  <si>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</si>
  <si>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</si>
  <si>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</si>
  <si>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</si>
  <si>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</si>
  <si>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</si>
  <si>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</si>
  <si>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</si>
  <si>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</si>
  <si>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</si>
  <si>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</si>
  <si>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</si>
  <si>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</si>
  <si>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</si>
  <si>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</si>
  <si>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</si>
  <si>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</si>
  <si>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</si>
  <si>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</si>
  <si>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</si>
  <si>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</si>
  <si>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</si>
  <si>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</si>
  <si>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</si>
  <si>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</si>
  <si>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</si>
  <si>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</si>
  <si>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</si>
  <si>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</si>
  <si>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</si>
  <si>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</si>
  <si>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</si>
  <si>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</si>
  <si>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</si>
  <si>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</si>
  <si>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</si>
  <si>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</si>
  <si>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</si>
  <si>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</si>
  <si>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</si>
  <si>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</si>
  <si>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</si>
  <si>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</si>
  <si>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</si>
  <si>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</si>
  <si>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</si>
  <si>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</si>
  <si>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</si>
  <si>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</si>
  <si>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</si>
  <si>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</si>
  <si>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</si>
  <si>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</si>
  <si>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</si>
  <si>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</si>
  <si>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</si>
  <si>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</si>
  <si>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</si>
  <si>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</si>
  <si>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</si>
  <si>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</si>
  <si>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</si>
  <si>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</si>
  <si>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</si>
  <si>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</si>
  <si>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</si>
  <si>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</si>
  <si>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</si>
  <si>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</si>
  <si>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</si>
  <si>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</si>
  <si>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</si>
  <si>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</si>
  <si>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</si>
  <si>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</si>
  <si>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</si>
  <si>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</si>
  <si>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</si>
  <si>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</si>
  <si>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</si>
  <si>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</si>
  <si>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</si>
  <si>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</si>
  <si>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</si>
  <si>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</si>
  <si>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</si>
  <si>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</si>
  <si>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</si>
  <si>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</si>
  <si>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</si>
  <si>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</si>
  <si>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</si>
  <si>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</si>
  <si>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</si>
  <si>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</si>
  <si>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</si>
  <si>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</si>
  <si>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</si>
  <si>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</si>
  <si>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</si>
  <si>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</si>
  <si>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</si>
  <si>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</si>
  <si>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</si>
  <si>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</si>
  <si>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</si>
  <si>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</si>
  <si>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</si>
  <si>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</si>
  <si>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</si>
  <si>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</si>
  <si>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</si>
  <si>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</si>
  <si>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</si>
  <si>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</si>
  <si>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</si>
  <si>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</si>
  <si>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</si>
  <si>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</si>
  <si>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</si>
  <si>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</si>
  <si>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</si>
  <si>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</si>
  <si>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</si>
  <si>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</si>
  <si>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</si>
  <si>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</si>
  <si>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</si>
  <si>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</si>
  <si>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</si>
  <si>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</si>
  <si>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</si>
  <si>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</si>
  <si>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</si>
  <si>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</si>
  <si>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</si>
  <si>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</si>
  <si>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</si>
  <si>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</si>
  <si>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</si>
  <si>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</si>
  <si>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</si>
  <si>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</si>
  <si>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</si>
  <si>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</si>
  <si>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</si>
  <si>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</si>
  <si>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</si>
  <si>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</si>
  <si>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</si>
  <si>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</si>
  <si>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</si>
  <si>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</si>
  <si>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</si>
  <si>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</si>
  <si>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</si>
  <si>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</si>
  <si>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</si>
  <si>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</si>
  <si>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</si>
  <si>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</si>
  <si>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</si>
  <si>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</si>
  <si>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</si>
  <si>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</si>
  <si>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</si>
  <si>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</si>
  <si>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</si>
  <si>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</si>
  <si>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</si>
  <si>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</si>
  <si>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</si>
  <si>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</si>
  <si>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</si>
  <si>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</si>
  <si>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</si>
  <si>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</si>
  <si>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</si>
  <si>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</si>
  <si>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</si>
  <si>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</si>
  <si>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</si>
  <si>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</si>
  <si>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</si>
  <si>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</si>
  <si>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</si>
  <si>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</si>
  <si>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</si>
  <si>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</si>
  <si>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</si>
  <si>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</si>
  <si>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</si>
  <si>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</si>
  <si>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</si>
  <si>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</si>
  <si>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</si>
  <si>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</si>
  <si>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</si>
  <si>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</si>
  <si>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</si>
  <si>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</si>
  <si>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</si>
  <si>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</si>
  <si>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</si>
  <si>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</si>
  <si>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</si>
  <si>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</si>
  <si>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</si>
  <si>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</si>
  <si>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</si>
  <si>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</si>
  <si>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</si>
  <si>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</si>
  <si>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</si>
  <si>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</si>
  <si>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</si>
  <si>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</si>
  <si>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</si>
  <si>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</si>
  <si>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</si>
  <si>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</si>
  <si>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</si>
  <si>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</si>
  <si>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</si>
  <si>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</si>
  <si>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</si>
  <si>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</si>
  <si>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</si>
  <si>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</si>
  <si>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</si>
  <si>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</si>
  <si>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</si>
  <si>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</si>
  <si>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</si>
  <si>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</si>
  <si>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</si>
  <si>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</si>
  <si>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</si>
  <si>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</si>
  <si>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</si>
  <si>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</si>
  <si>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</si>
  <si>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</si>
  <si>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</si>
  <si>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</si>
  <si>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</si>
  <si>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</si>
  <si>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</si>
  <si>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</si>
  <si>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</si>
  <si>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</si>
  <si>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</si>
  <si>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</si>
  <si>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</si>
  <si>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</si>
  <si>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</si>
  <si>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</si>
  <si>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</si>
  <si>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</si>
  <si>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</si>
  <si>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</si>
  <si>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</si>
  <si>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</si>
  <si>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</si>
  <si>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</si>
  <si>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</si>
  <si>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</si>
  <si>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</si>
  <si>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</si>
  <si>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</si>
  <si>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</si>
  <si>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</si>
  <si>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</si>
  <si>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</si>
  <si>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</si>
  <si>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</si>
  <si>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</si>
  <si>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</si>
  <si>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</si>
  <si>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</si>
  <si>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</si>
  <si>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</si>
  <si>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</si>
  <si>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</si>
  <si>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</si>
  <si>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</si>
  <si>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</si>
  <si>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</si>
  <si>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</si>
  <si>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</si>
  <si>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</si>
  <si>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</si>
  <si>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</si>
  <si>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</si>
  <si>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</si>
  <si>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</si>
  <si>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</si>
  <si>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</si>
  <si>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</si>
  <si>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</si>
  <si>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</si>
  <si>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</si>
  <si>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</si>
  <si>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</si>
  <si>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</si>
  <si>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</si>
  <si>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</si>
  <si>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</si>
  <si>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</si>
  <si>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</si>
  <si>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</si>
  <si>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</si>
  <si>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</si>
  <si>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</si>
  <si>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</si>
  <si>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</si>
  <si>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</si>
  <si>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</si>
  <si>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</si>
  <si>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</si>
  <si>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</si>
  <si>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</si>
  <si>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</si>
  <si>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</si>
  <si>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</si>
  <si>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</si>
  <si>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</si>
  <si>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</si>
  <si>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</si>
  <si>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</si>
  <si>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</si>
  <si>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</si>
  <si>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</si>
  <si>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</si>
  <si>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</si>
  <si>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</si>
  <si>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</si>
  <si>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</si>
  <si>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</si>
  <si>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</si>
  <si>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</si>
  <si>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</si>
  <si>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</si>
  <si>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</si>
  <si>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</si>
  <si>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</si>
  <si>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</si>
  <si>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</si>
  <si>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</si>
  <si>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</si>
  <si>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</si>
  <si>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</si>
  <si>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</si>
  <si>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</si>
  <si>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</si>
  <si>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</si>
  <si>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</si>
  <si>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</si>
  <si>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</si>
  <si>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</si>
  <si>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</si>
  <si>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</si>
  <si>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</si>
  <si>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</si>
  <si>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</si>
  <si>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</si>
  <si>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</si>
  <si>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</si>
  <si>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</si>
  <si>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</si>
  <si>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</si>
  <si>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</si>
  <si>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</si>
  <si>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</si>
  <si>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</si>
  <si>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</si>
  <si>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</si>
  <si>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</si>
  <si>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</si>
  <si>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</si>
  <si>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</si>
  <si>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</si>
  <si>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</si>
  <si>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</si>
  <si>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</si>
  <si>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</si>
  <si>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</si>
  <si>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</si>
  <si>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</si>
  <si>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</si>
  <si>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</si>
  <si>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</si>
  <si>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</si>
  <si>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</si>
  <si>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</si>
  <si>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</si>
  <si>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</si>
  <si>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</si>
  <si>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</si>
  <si>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</si>
  <si>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</si>
  <si>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</si>
  <si>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</si>
  <si>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</si>
  <si>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</si>
  <si>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</si>
  <si>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</si>
  <si>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</si>
  <si>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</si>
  <si>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</si>
  <si>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</si>
  <si>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</si>
  <si>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</si>
  <si>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</si>
  <si>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</si>
  <si>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</si>
  <si>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</si>
  <si>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</si>
  <si>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</si>
  <si>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</si>
  <si>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</si>
  <si>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</si>
  <si>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</si>
  <si>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</si>
  <si>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</si>
  <si>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</si>
  <si>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</si>
  <si>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</si>
  <si>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</si>
  <si>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</si>
  <si>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</si>
  <si>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</si>
  <si>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</si>
  <si>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</si>
  <si>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</si>
  <si>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</si>
  <si>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</si>
  <si>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</si>
  <si>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</si>
  <si>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</si>
  <si>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</si>
  <si>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</si>
  <si>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</si>
  <si>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</si>
  <si>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</si>
  <si>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</si>
  <si>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</si>
  <si>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</si>
  <si>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</si>
  <si>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</si>
  <si>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</si>
  <si>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</si>
  <si>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</si>
  <si>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</si>
  <si>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</si>
  <si>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</si>
  <si>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</si>
  <si>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</si>
  <si>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</si>
  <si>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</si>
  <si>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</si>
  <si>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</si>
  <si>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</si>
  <si>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</si>
  <si>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</si>
  <si>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</si>
  <si>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</si>
  <si>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</si>
  <si>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</si>
  <si>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</si>
  <si>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</si>
  <si>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</si>
  <si>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</si>
  <si>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</si>
  <si>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</si>
  <si>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</si>
  <si>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</si>
  <si>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</si>
  <si>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</si>
  <si>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</si>
  <si>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</si>
  <si>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</si>
  <si>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</si>
  <si>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</si>
  <si>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</si>
  <si>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</si>
  <si>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</si>
  <si>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</si>
  <si>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</si>
  <si>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</si>
  <si>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</si>
  <si>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</si>
  <si>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</si>
  <si>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</si>
  <si>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</si>
  <si>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</si>
  <si>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</si>
  <si>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</si>
  <si>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</si>
  <si>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</si>
  <si>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</si>
  <si>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</si>
  <si>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</si>
  <si>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</si>
  <si>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</si>
  <si>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</si>
  <si>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</si>
  <si>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</si>
  <si>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</si>
  <si>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</si>
  <si>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</si>
  <si>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</si>
  <si>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</si>
  <si>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</si>
  <si>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</si>
  <si>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</si>
  <si>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</si>
  <si>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</si>
  <si>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</si>
  <si>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</si>
  <si>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</si>
  <si>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</si>
  <si>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</si>
  <si>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</si>
  <si>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</si>
  <si>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</si>
  <si>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</si>
  <si>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</si>
  <si>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</si>
  <si>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</si>
  <si>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</si>
  <si>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</si>
  <si>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</si>
  <si>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</si>
  <si>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</si>
  <si>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</si>
  <si>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</si>
  <si>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</si>
  <si>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</si>
  <si>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</si>
  <si>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</si>
  <si>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</si>
  <si>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</si>
  <si>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</si>
  <si>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</si>
  <si>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</si>
  <si>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</si>
  <si>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</si>
  <si>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</si>
  <si>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</si>
  <si>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</si>
  <si>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</si>
  <si>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</si>
  <si>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</si>
  <si>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</si>
  <si>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</si>
  <si>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</si>
  <si>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</si>
  <si>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</si>
  <si>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</si>
  <si>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</si>
  <si>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</si>
  <si>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</si>
  <si>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</si>
  <si>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</si>
  <si>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</si>
  <si>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</si>
  <si>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</si>
  <si>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</si>
  <si>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</si>
  <si>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</si>
  <si>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</si>
  <si>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</si>
  <si>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</si>
  <si>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</si>
  <si>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</si>
  <si>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</si>
  <si>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</si>
  <si>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</si>
  <si>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</si>
  <si>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</si>
  <si>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</si>
  <si>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</si>
  <si>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</si>
  <si>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</si>
  <si>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</si>
  <si>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</si>
  <si>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</si>
  <si>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</si>
  <si>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</si>
  <si>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</si>
  <si>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</si>
  <si>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</si>
  <si>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</si>
  <si>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</si>
  <si>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</si>
  <si>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</si>
  <si>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</si>
  <si>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</si>
  <si>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</si>
  <si>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</si>
  <si>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</si>
  <si>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</si>
  <si>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</si>
  <si>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</si>
  <si>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</si>
  <si>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</si>
  <si>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</si>
  <si>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</si>
  <si>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</si>
  <si>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</si>
  <si>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</si>
  <si>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</si>
  <si>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</si>
  <si>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</si>
  <si>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</si>
  <si>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</si>
  <si>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</si>
  <si>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</si>
  <si>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</si>
  <si>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</si>
  <si>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</si>
  <si>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</si>
  <si>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</si>
  <si>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</si>
  <si>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</si>
  <si>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</si>
  <si>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</si>
  <si>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</si>
  <si>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</si>
  <si>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</si>
  <si>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</si>
  <si>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</si>
  <si>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</si>
  <si>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</si>
  <si>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</si>
  <si>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</si>
  <si>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</si>
  <si>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</si>
  <si>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</si>
  <si>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</si>
  <si>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</si>
  <si>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</si>
  <si>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</si>
  <si>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</si>
  <si>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</si>
  <si>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</si>
  <si>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</si>
  <si>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</si>
  <si>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</si>
  <si>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</si>
  <si>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</si>
  <si>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</si>
  <si>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</si>
  <si>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</si>
  <si>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</si>
  <si>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</si>
  <si>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</si>
  <si>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</si>
  <si>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</si>
  <si>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</si>
  <si>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</si>
  <si>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</si>
  <si>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</si>
  <si>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</si>
  <si>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</si>
  <si>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</si>
  <si>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</si>
  <si>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</si>
  <si>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</si>
  <si>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</si>
  <si>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</si>
  <si>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</si>
  <si>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</si>
  <si>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</si>
  <si>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</si>
  <si>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</si>
  <si>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</si>
  <si>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</si>
  <si>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</si>
  <si>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</si>
  <si>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</si>
  <si>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</si>
  <si>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</si>
  <si>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</si>
  <si>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</si>
  <si>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</si>
  <si>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</si>
  <si>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</si>
  <si>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</si>
  <si>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</si>
  <si>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</si>
  <si>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</si>
  <si>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</si>
  <si>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</si>
  <si>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</si>
  <si>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</si>
  <si>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</si>
  <si>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</si>
  <si>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</si>
  <si>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</si>
  <si>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</si>
  <si>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</si>
  <si>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</si>
  <si>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</si>
  <si>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</si>
  <si>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</si>
  <si>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</si>
  <si>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</si>
  <si>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</si>
  <si>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</si>
  <si>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</si>
  <si>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</si>
  <si>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</si>
  <si>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</si>
  <si>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</si>
  <si>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</si>
  <si>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</si>
  <si>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</si>
  <si>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</si>
  <si>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</si>
  <si>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</si>
  <si>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</si>
  <si>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</si>
  <si>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</si>
  <si>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</si>
  <si>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</si>
  <si>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</si>
  <si>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</si>
  <si>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</si>
  <si>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</si>
  <si>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</si>
  <si>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</si>
  <si>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</si>
  <si>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</si>
  <si>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</si>
  <si>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</si>
  <si>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</si>
  <si>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</si>
  <si>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</si>
  <si>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</si>
  <si>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</si>
  <si>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</si>
  <si>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</si>
  <si>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</si>
  <si>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</si>
  <si>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</si>
  <si>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</si>
  <si>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</si>
  <si>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</si>
  <si>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</si>
  <si>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</si>
  <si>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</si>
  <si>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</si>
  <si>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</si>
  <si>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</si>
  <si>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</si>
  <si>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</si>
  <si>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</si>
  <si>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</si>
  <si>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</si>
  <si>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</si>
  <si>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</si>
  <si>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</si>
  <si>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</si>
  <si>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</si>
  <si>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</si>
  <si>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</si>
  <si>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</si>
  <si>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</si>
  <si>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</si>
  <si>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</si>
  <si>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</si>
  <si>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</si>
  <si>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</si>
  <si>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</si>
  <si>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</si>
  <si>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</si>
  <si>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</si>
  <si>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</si>
  <si>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</si>
  <si>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</si>
  <si>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</si>
  <si>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</si>
  <si>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</si>
  <si>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</si>
  <si>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</si>
  <si>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</si>
  <si>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</si>
  <si>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</si>
  <si>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</si>
  <si>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</si>
  <si>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</si>
  <si>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</si>
  <si>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</si>
  <si>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</si>
  <si>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</si>
  <si>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</si>
  <si>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</si>
  <si>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</si>
  <si>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</si>
  <si>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</si>
  <si>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</si>
  <si>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</si>
  <si>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</si>
  <si>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</si>
  <si>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</si>
  <si>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</si>
  <si>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</si>
  <si>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</si>
  <si>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</si>
  <si>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</si>
  <si>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</si>
  <si>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</si>
  <si>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</si>
  <si>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</si>
  <si>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</si>
  <si>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</si>
  <si>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</si>
  <si>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</si>
  <si>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</si>
  <si>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</si>
  <si>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</si>
  <si>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</si>
  <si>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</si>
  <si>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</si>
  <si>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</si>
  <si>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</si>
  <si>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</si>
  <si>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</si>
  <si>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</si>
  <si>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</si>
  <si>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</si>
  <si>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</si>
  <si>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</si>
  <si>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</si>
  <si>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</si>
  <si>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</si>
  <si>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</si>
  <si>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</si>
  <si>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</si>
  <si>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</si>
  <si>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</si>
  <si>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</si>
  <si>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</si>
  <si>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</si>
  <si>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</si>
  <si>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</si>
  <si>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</si>
  <si>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</si>
  <si>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</si>
  <si>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</si>
  <si>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</si>
  <si>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</si>
  <si>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</si>
  <si>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</si>
  <si>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</si>
  <si>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</si>
  <si>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</si>
  <si>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</si>
  <si>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</si>
  <si>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</si>
  <si>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</si>
  <si>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</si>
  <si>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</si>
  <si>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</si>
  <si>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</si>
  <si>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</si>
  <si>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</si>
  <si>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</si>
  <si>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</si>
  <si>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</si>
  <si>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</si>
  <si>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</si>
  <si>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</si>
  <si>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</si>
  <si>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</si>
  <si>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</si>
  <si>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</si>
  <si>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</si>
  <si>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</si>
  <si>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</si>
  <si>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</si>
  <si>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</si>
  <si>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</si>
  <si>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</si>
  <si>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</si>
  <si>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</si>
  <si>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</si>
  <si>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</si>
  <si>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</si>
  <si>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</si>
  <si>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</si>
  <si>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</si>
  <si>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</si>
  <si>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</si>
  <si>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</si>
  <si>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</si>
  <si>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</si>
  <si>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</si>
  <si>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</si>
  <si>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</si>
  <si>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</si>
  <si>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</si>
  <si>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</si>
  <si>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</si>
  <si>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</si>
  <si>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</si>
  <si>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</si>
  <si>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</si>
  <si>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</si>
  <si>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</si>
  <si>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</si>
  <si>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</si>
  <si>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</si>
  <si>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</si>
  <si>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</si>
  <si>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</si>
  <si>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</si>
  <si>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</si>
  <si>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</si>
  <si>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</si>
  <si>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</si>
  <si>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</si>
  <si>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</si>
  <si>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</si>
  <si>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</si>
  <si>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</si>
  <si>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</si>
  <si>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</si>
  <si>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</si>
  <si>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</si>
  <si>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</si>
  <si>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</si>
  <si>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</si>
  <si>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</si>
  <si>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</si>
  <si>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</si>
  <si>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</si>
  <si>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</si>
  <si>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</si>
  <si>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</si>
  <si>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</si>
  <si>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</si>
  <si>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</si>
  <si>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</si>
  <si>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</si>
  <si>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</si>
  <si>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</si>
  <si>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</si>
  <si>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</si>
  <si>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</si>
  <si>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</si>
  <si>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</si>
  <si>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</si>
  <si>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</si>
  <si>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</si>
  <si>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</si>
  <si>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</si>
  <si>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</si>
  <si>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</si>
  <si>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</si>
  <si>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</si>
  <si>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</si>
  <si>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</si>
  <si>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</si>
  <si>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</si>
  <si>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</si>
  <si>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</si>
  <si>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</si>
  <si>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</si>
  <si>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</si>
  <si>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</si>
  <si>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</si>
  <si>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</si>
  <si>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</si>
  <si>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</si>
  <si>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</si>
  <si>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</si>
  <si>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</si>
  <si>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</si>
  <si>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</si>
  <si>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</si>
  <si>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</si>
  <si>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</si>
  <si>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</si>
  <si>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</si>
  <si>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</si>
  <si>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</si>
  <si>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</si>
  <si>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</si>
  <si>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</si>
  <si>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</si>
  <si>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</si>
  <si>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</si>
  <si>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</si>
  <si>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</si>
  <si>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</si>
  <si>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</si>
  <si>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</si>
  <si>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</si>
  <si>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</si>
  <si>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</si>
  <si>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</si>
  <si>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</si>
  <si>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</si>
  <si>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</si>
  <si>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</si>
  <si>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</si>
  <si>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</si>
  <si>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</si>
  <si>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</si>
  <si>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</si>
  <si>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</si>
  <si>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</si>
  <si>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</si>
  <si>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</si>
  <si>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</si>
  <si>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</si>
  <si>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</si>
  <si>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</si>
  <si>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</si>
  <si>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</si>
  <si>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</si>
  <si>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</si>
  <si>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</si>
  <si>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</si>
  <si>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</si>
  <si>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</si>
  <si>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</si>
  <si>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</si>
  <si>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</si>
  <si>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</si>
  <si>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</si>
  <si>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</si>
  <si>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</si>
  <si>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</si>
  <si>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</si>
  <si>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</si>
  <si>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</si>
  <si>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</si>
  <si>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</si>
  <si>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</si>
  <si>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</si>
  <si>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</si>
  <si>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</si>
  <si>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</si>
  <si>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</si>
  <si>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</si>
  <si>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</si>
  <si>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</si>
  <si>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</si>
  <si>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</si>
  <si>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</si>
  <si>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</si>
  <si>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</si>
  <si>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</si>
  <si>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</si>
  <si>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</si>
  <si>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</si>
  <si>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</si>
  <si>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</si>
  <si>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</si>
  <si>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</si>
  <si>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</si>
  <si>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</si>
  <si>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</si>
  <si>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</si>
  <si>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</si>
  <si>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</si>
  <si>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</si>
  <si>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</si>
  <si>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</si>
  <si>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</si>
  <si>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</si>
  <si>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</si>
  <si>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</si>
  <si>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</si>
  <si>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</si>
  <si>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</si>
  <si>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</si>
  <si>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</si>
  <si>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</si>
  <si>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</si>
  <si>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</si>
  <si>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</si>
  <si>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</si>
  <si>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</si>
  <si>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</si>
  <si>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</si>
  <si>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</si>
  <si>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</si>
  <si>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</si>
  <si>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</si>
  <si>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</si>
  <si>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</si>
  <si>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</si>
  <si>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</si>
  <si>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</si>
  <si>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</si>
  <si>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</si>
  <si>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</si>
  <si>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</si>
  <si>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</si>
  <si>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</si>
  <si>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</si>
  <si>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</si>
  <si>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</si>
  <si>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</si>
  <si>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</si>
  <si>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</si>
  <si>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</si>
  <si>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</si>
  <si>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</si>
  <si>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</si>
  <si>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</si>
  <si>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</si>
  <si>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</si>
  <si>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</si>
  <si>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</si>
  <si>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</si>
  <si>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</si>
  <si>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</si>
  <si>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</si>
  <si>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</si>
  <si>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</si>
  <si>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</si>
  <si>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</si>
  <si>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</si>
  <si>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</si>
  <si>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</si>
  <si>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</si>
  <si>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</si>
  <si>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</si>
  <si>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</si>
  <si>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</si>
  <si>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</si>
  <si>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</si>
  <si>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</si>
  <si>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</si>
  <si>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</si>
  <si>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</si>
  <si>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</si>
  <si>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</si>
  <si>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</si>
  <si>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</si>
  <si>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</si>
  <si>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</si>
  <si>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</si>
  <si>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</si>
  <si>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</si>
  <si>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</si>
  <si>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</si>
  <si>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</si>
  <si>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</si>
  <si>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</si>
  <si>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</si>
  <si>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</si>
  <si>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</si>
  <si>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</si>
  <si>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</si>
  <si>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</si>
  <si>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</si>
  <si>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</si>
  <si>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</si>
  <si>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</si>
  <si>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</si>
  <si>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</si>
  <si>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</si>
  <si>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</si>
  <si>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</si>
  <si>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</si>
  <si>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</si>
  <si>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</si>
  <si>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</si>
  <si>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</si>
  <si>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</si>
  <si>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</si>
  <si>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</si>
  <si>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</si>
  <si>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</si>
  <si>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</si>
  <si>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</si>
  <si>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</si>
  <si>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</si>
  <si>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</si>
  <si>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</si>
  <si>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</si>
  <si>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</si>
  <si>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</si>
  <si>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</si>
  <si>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</si>
  <si>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</si>
  <si>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</si>
  <si>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</si>
  <si>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</si>
  <si>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</si>
  <si>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</si>
  <si>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</si>
  <si>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</si>
  <si>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</si>
  <si>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</si>
  <si>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</si>
  <si>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</si>
  <si>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</si>
  <si>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</si>
  <si>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</si>
  <si>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</si>
  <si>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</si>
  <si>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</si>
  <si>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</si>
  <si>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</si>
  <si>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</si>
  <si>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</si>
  <si>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</si>
  <si>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</si>
  <si>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</si>
  <si>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</si>
  <si>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</si>
  <si>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</si>
  <si>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</si>
  <si>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</si>
  <si>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</si>
  <si>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</si>
  <si>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</si>
  <si>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</si>
  <si>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</si>
  <si>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</si>
  <si>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</si>
  <si>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</si>
  <si>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</si>
  <si>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</si>
  <si>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</si>
  <si>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</si>
  <si>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</si>
  <si>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</si>
  <si>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</si>
  <si>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</si>
  <si>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</si>
  <si>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</si>
  <si>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</si>
  <si>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</si>
  <si>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</si>
  <si>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</si>
  <si>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</si>
  <si>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</si>
  <si>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</si>
  <si>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</si>
  <si>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</si>
  <si>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</si>
  <si>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</si>
  <si>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</si>
  <si>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</si>
  <si>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</si>
  <si>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</si>
  <si>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</si>
  <si>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</si>
  <si>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</si>
  <si>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</si>
  <si>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</si>
  <si>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</si>
  <si>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</si>
  <si>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</si>
  <si>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</si>
  <si>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</si>
  <si>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</si>
  <si>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</si>
  <si>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</si>
  <si>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</si>
  <si>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</si>
  <si>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</si>
  <si>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</si>
  <si>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</si>
  <si>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</si>
  <si>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</si>
  <si>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</si>
  <si>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</si>
  <si>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</si>
  <si>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</si>
  <si>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</si>
  <si>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</si>
  <si>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</si>
  <si>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</si>
  <si>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</si>
  <si>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</si>
  <si>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</si>
  <si>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</si>
  <si>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</si>
  <si>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</si>
  <si>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</si>
  <si>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</si>
  <si>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</si>
  <si>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</si>
  <si>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</si>
  <si>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</si>
  <si>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</si>
  <si>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</si>
  <si>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</si>
  <si>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</si>
  <si>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</si>
  <si>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</si>
  <si>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</si>
  <si>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</si>
  <si>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</si>
  <si>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</si>
  <si>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</si>
  <si>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</si>
  <si>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</si>
  <si>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</si>
  <si>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</si>
  <si>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</si>
  <si>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</si>
  <si>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</si>
  <si>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</si>
  <si>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</si>
  <si>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</si>
  <si>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</si>
  <si>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</si>
  <si>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</si>
  <si>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</si>
  <si>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</si>
  <si>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</si>
  <si>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</si>
  <si>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</si>
  <si>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</si>
  <si>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</si>
  <si>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</si>
  <si>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</si>
  <si>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</si>
  <si>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</si>
  <si>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</si>
  <si>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</si>
  <si>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</si>
  <si>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</si>
  <si>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</si>
  <si>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</si>
  <si>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</si>
  <si>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</si>
  <si>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</si>
  <si>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</si>
  <si>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</si>
  <si>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</si>
  <si>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</si>
  <si>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</si>
  <si>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</si>
  <si>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</si>
  <si>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</si>
  <si>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</si>
  <si>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</si>
  <si>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</si>
  <si>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</si>
  <si>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</si>
  <si>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</si>
  <si>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</si>
  <si>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</si>
  <si>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</si>
  <si>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</si>
  <si>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</si>
  <si>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</si>
  <si>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</si>
  <si>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</si>
  <si>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</si>
  <si>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</si>
  <si>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</si>
  <si>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</si>
  <si>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</si>
  <si>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</si>
  <si>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</si>
  <si>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</si>
  <si>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</si>
  <si>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</si>
  <si>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</si>
  <si>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</si>
  <si>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</si>
  <si>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</si>
  <si>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</si>
  <si>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</si>
  <si>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</si>
  <si>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</si>
  <si>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</si>
  <si>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</si>
  <si>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</si>
  <si>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</si>
  <si>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</si>
  <si>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</si>
  <si>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</si>
  <si>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</si>
  <si>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</si>
  <si>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</si>
  <si>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</si>
  <si>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</si>
  <si>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</si>
  <si>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</si>
  <si>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</si>
  <si>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</si>
  <si>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</si>
  <si>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</si>
  <si>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</si>
  <si>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</si>
  <si>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</si>
  <si>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</si>
  <si>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</si>
  <si>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</si>
  <si>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</si>
  <si>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</si>
  <si>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</si>
  <si>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</si>
  <si>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</si>
  <si>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</si>
  <si>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</si>
  <si>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</si>
  <si>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</si>
  <si>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</si>
  <si>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</si>
  <si>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</si>
  <si>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</si>
  <si>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</si>
  <si>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</si>
  <si>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</si>
  <si>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</si>
  <si>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</si>
  <si>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</si>
  <si>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</si>
  <si>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</si>
  <si>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</si>
  <si>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</si>
  <si>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</si>
  <si>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</si>
  <si>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</si>
  <si>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</si>
  <si>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</si>
  <si>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</si>
  <si>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</si>
  <si>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</si>
  <si>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</si>
  <si>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</si>
  <si>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</si>
  <si>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</si>
  <si>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</si>
  <si>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</si>
  <si>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</si>
  <si>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</si>
  <si>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</si>
  <si>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</si>
  <si>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</si>
  <si>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</si>
  <si>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</si>
  <si>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</si>
  <si>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</si>
  <si>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</si>
  <si>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</si>
  <si>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</si>
  <si>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</si>
  <si>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</si>
  <si>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</si>
  <si>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</si>
  <si>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</si>
  <si>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</si>
  <si>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</si>
  <si>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</si>
  <si>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</si>
  <si>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</si>
  <si>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</si>
  <si>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</si>
  <si>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</si>
  <si>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</si>
  <si>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</si>
  <si>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</si>
  <si>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</si>
  <si>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</si>
  <si>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</si>
  <si>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</si>
  <si>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</si>
  <si>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</si>
  <si>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</si>
  <si>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</si>
  <si>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</si>
  <si>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</si>
  <si>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</si>
  <si>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</si>
  <si>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</si>
  <si>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</si>
  <si>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</si>
  <si>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</si>
  <si>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</si>
  <si>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</si>
  <si>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</si>
  <si>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</si>
  <si>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</si>
  <si>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</si>
  <si>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</si>
  <si>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</si>
  <si>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</si>
  <si>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</si>
  <si>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</si>
  <si>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</si>
  <si>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</si>
  <si>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</si>
  <si>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</si>
  <si>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</si>
  <si>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</si>
  <si>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</si>
  <si>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</si>
  <si>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</si>
  <si>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</si>
  <si>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</si>
  <si>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</si>
  <si>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</si>
  <si>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</si>
  <si>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</si>
  <si>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</si>
  <si>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</si>
  <si>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</si>
  <si>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</si>
  <si>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</si>
  <si>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</si>
  <si>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</si>
  <si>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</si>
  <si>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</si>
  <si>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</si>
  <si>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</si>
  <si>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</si>
  <si>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</si>
  <si>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</si>
  <si>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</si>
  <si>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</si>
  <si>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</si>
  <si>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</si>
  <si>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</si>
  <si>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</si>
  <si>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</si>
  <si>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</si>
  <si>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</si>
  <si>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</si>
  <si>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</si>
  <si>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</si>
  <si>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</si>
  <si>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</si>
  <si>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</si>
  <si>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</si>
  <si>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</si>
  <si>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</si>
  <si>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</si>
  <si>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</si>
  <si>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</si>
  <si>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</si>
  <si>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</si>
  <si>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</si>
  <si>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</si>
  <si>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</si>
  <si>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</si>
  <si>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</si>
  <si>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</si>
  <si>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</si>
  <si>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</si>
  <si>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</si>
  <si>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</si>
  <si>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</si>
  <si>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</si>
  <si>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</si>
  <si>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</si>
  <si>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</si>
  <si>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</si>
  <si>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</si>
  <si>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</si>
  <si>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</si>
  <si>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</si>
  <si>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</si>
  <si>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</si>
  <si>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</si>
  <si>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</si>
  <si>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</si>
  <si>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</si>
  <si>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</si>
  <si>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</si>
  <si>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</si>
  <si>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</si>
  <si>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</si>
  <si>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</si>
  <si>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</si>
  <si>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</si>
  <si>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</si>
  <si>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</si>
  <si>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</si>
  <si>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</si>
  <si>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</si>
  <si>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</si>
  <si>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</si>
  <si>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</si>
  <si>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</si>
  <si>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</si>
  <si>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</si>
  <si>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</si>
  <si>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</si>
  <si>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</si>
  <si>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</si>
  <si>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</si>
  <si>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</si>
  <si>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</si>
  <si>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</si>
  <si>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</si>
  <si>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</si>
  <si>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</si>
  <si>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</si>
  <si>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</si>
  <si>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</si>
  <si>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</si>
  <si>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</si>
  <si>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</si>
  <si>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</si>
  <si>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</si>
  <si>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</si>
  <si>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</si>
  <si>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</si>
  <si>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</si>
  <si>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</si>
  <si>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</si>
  <si>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</si>
  <si>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</si>
  <si>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</si>
  <si>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</si>
  <si>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</si>
  <si>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</si>
  <si>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</si>
  <si>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</si>
  <si>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</si>
  <si>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</si>
  <si>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</si>
  <si>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</si>
  <si>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</si>
  <si>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</si>
  <si>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</si>
  <si>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</si>
  <si>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</si>
  <si>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</si>
  <si>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</si>
  <si>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</si>
  <si>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</si>
  <si>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</si>
  <si>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</si>
  <si>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</si>
  <si>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</si>
  <si>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</si>
  <si>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</si>
  <si>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</si>
  <si>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</si>
  <si>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</si>
  <si>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</si>
  <si>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</si>
  <si>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</si>
  <si>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</si>
  <si>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</si>
  <si>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</si>
  <si>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</si>
  <si>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</si>
  <si>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</si>
  <si>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</si>
  <si>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</si>
  <si>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</si>
  <si>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</si>
  <si>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</si>
  <si>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</si>
  <si>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</si>
  <si>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</si>
  <si>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</si>
  <si>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</si>
  <si>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</si>
  <si>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</si>
  <si>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</si>
  <si>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</si>
  <si>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</si>
  <si>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</si>
  <si>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</si>
  <si>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</si>
  <si>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</si>
  <si>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</si>
  <si>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</si>
  <si>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</si>
  <si>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</si>
  <si>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</si>
  <si>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</si>
  <si>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</si>
  <si>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</si>
  <si>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</si>
  <si>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</si>
  <si>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</si>
  <si>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</si>
  <si>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</si>
  <si>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</si>
  <si>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</si>
  <si>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</si>
  <si>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</si>
  <si>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</si>
  <si>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</si>
  <si>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</si>
  <si>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</si>
  <si>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</si>
  <si>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</si>
  <si>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</si>
  <si>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</si>
  <si>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</si>
  <si>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</si>
  <si>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</si>
  <si>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</si>
  <si>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</si>
  <si>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</si>
  <si>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</si>
  <si>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</si>
  <si>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</si>
  <si>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</si>
  <si>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</si>
  <si>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</si>
  <si>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</si>
  <si>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</si>
  <si>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</si>
  <si>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</si>
  <si>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</si>
  <si>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</si>
  <si>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</si>
  <si>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</si>
  <si>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</si>
  <si>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</si>
  <si>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</si>
  <si>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</si>
  <si>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</si>
  <si>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</si>
  <si>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</si>
  <si>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</si>
  <si>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</si>
  <si>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</si>
  <si>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</si>
  <si>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</si>
  <si>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</si>
  <si>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</si>
  <si>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</si>
  <si>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</si>
  <si>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</si>
  <si>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</si>
  <si>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</si>
  <si>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</si>
  <si>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</si>
  <si>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</si>
  <si>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</si>
  <si>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</si>
  <si>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</si>
  <si>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</si>
  <si>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</si>
  <si>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</si>
  <si>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</si>
  <si>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</si>
  <si>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</si>
  <si>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</si>
  <si>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</si>
  <si>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</si>
  <si>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</si>
  <si>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</si>
  <si>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</si>
  <si>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</si>
  <si>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</si>
  <si>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</si>
  <si>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</si>
  <si>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</si>
  <si>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</si>
  <si>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</si>
  <si>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</si>
  <si>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</si>
  <si>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</si>
  <si>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</si>
  <si>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</si>
  <si>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</si>
  <si>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</si>
  <si>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</si>
  <si>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</si>
  <si>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</si>
  <si>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</si>
  <si>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</si>
  <si>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</si>
  <si>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</si>
  <si>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</si>
  <si>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</si>
  <si>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</si>
  <si>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</si>
  <si>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</si>
  <si>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</si>
  <si>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</si>
  <si>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</si>
  <si>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</si>
  <si>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</si>
  <si>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</si>
  <si>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</si>
  <si>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</si>
  <si>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</si>
  <si>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</si>
  <si>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</si>
  <si>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</si>
  <si>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</si>
  <si>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</si>
  <si>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</si>
  <si>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</si>
  <si>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</si>
  <si>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</si>
  <si>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</si>
  <si>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</si>
  <si>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</si>
  <si>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</si>
  <si>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</si>
  <si>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</si>
  <si>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</si>
  <si>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</si>
  <si>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</si>
  <si>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</si>
  <si>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</si>
  <si>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</si>
  <si>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</si>
  <si>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</si>
  <si>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</si>
  <si>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</si>
  <si>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</si>
  <si>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</si>
  <si>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</si>
  <si>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</si>
  <si>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</si>
  <si>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</si>
  <si>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</si>
  <si>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</si>
  <si>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</si>
  <si>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</si>
  <si>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</si>
  <si>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</si>
  <si>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</si>
  <si>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</si>
  <si>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</si>
  <si>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</si>
  <si>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</si>
  <si>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</si>
  <si>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</si>
  <si>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</si>
  <si>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</si>
  <si>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</si>
  <si>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</si>
  <si>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</si>
  <si>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</si>
  <si>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</si>
  <si>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</si>
  <si>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</si>
  <si>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</si>
  <si>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</si>
  <si>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</si>
  <si>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</si>
  <si>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</si>
  <si>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</si>
  <si>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</si>
  <si>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</si>
  <si>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</si>
  <si>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</si>
  <si>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</si>
  <si>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</si>
  <si>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</si>
  <si>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</si>
  <si>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</si>
  <si>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</si>
  <si>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</si>
  <si>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</si>
  <si>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</si>
  <si>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</si>
  <si>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</si>
  <si>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</si>
  <si>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</si>
  <si>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</si>
  <si>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</si>
  <si>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</si>
  <si>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</si>
  <si>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</si>
  <si>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</si>
  <si>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</si>
  <si>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</si>
  <si>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</si>
  <si>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</si>
  <si>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</si>
  <si>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</si>
  <si>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</si>
  <si>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</si>
  <si>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</si>
  <si>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</si>
  <si>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</si>
  <si>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</si>
  <si>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</si>
  <si>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</si>
  <si>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</si>
  <si>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</si>
  <si>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</si>
  <si>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</si>
  <si>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</si>
  <si>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</si>
  <si>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</si>
  <si>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</si>
  <si>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</si>
  <si>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</si>
  <si>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</si>
  <si>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</si>
  <si>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</si>
  <si>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</si>
  <si>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</si>
  <si>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</si>
  <si>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</si>
  <si>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</si>
  <si>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</si>
  <si>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</si>
  <si>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</si>
  <si>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</si>
  <si>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</si>
  <si>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</si>
  <si>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</si>
  <si>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</si>
  <si>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</si>
  <si>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</si>
  <si>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</si>
  <si>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</si>
  <si>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</si>
  <si>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</si>
  <si>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</si>
  <si>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</si>
  <si>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</si>
  <si>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</si>
  <si>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</si>
  <si>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</si>
  <si>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</si>
  <si>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</si>
  <si>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</si>
  <si>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</si>
  <si>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</si>
  <si>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</si>
  <si>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</si>
  <si>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</si>
  <si>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</si>
  <si>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</si>
  <si>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</si>
  <si>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</si>
  <si>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</si>
  <si>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</si>
  <si>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</si>
  <si>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</si>
  <si>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</si>
  <si>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</si>
  <si>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</si>
  <si>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</si>
  <si>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</si>
  <si>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</si>
  <si>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</si>
  <si>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</si>
  <si>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</si>
  <si>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</si>
  <si>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</si>
  <si>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</si>
  <si>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</si>
  <si>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</si>
  <si>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</si>
  <si>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</si>
  <si>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</si>
  <si>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</si>
  <si>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</si>
  <si>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</si>
  <si>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</si>
  <si>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</si>
  <si>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</si>
  <si>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</si>
  <si>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</si>
  <si>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</si>
  <si>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</si>
  <si>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</si>
  <si>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</si>
  <si>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</si>
  <si>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</si>
  <si>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</si>
  <si>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</si>
  <si>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</si>
  <si>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</si>
  <si>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</si>
  <si>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</si>
  <si>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</si>
  <si>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</si>
  <si>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</si>
  <si>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</si>
  <si>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</si>
  <si>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</si>
  <si>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</si>
  <si>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</si>
  <si>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</si>
  <si>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</si>
  <si>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</si>
  <si>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</si>
  <si>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</si>
  <si>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</si>
  <si>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</si>
  <si>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</si>
  <si>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</si>
  <si>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</si>
  <si>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</si>
  <si>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</si>
  <si>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</si>
  <si>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</si>
  <si>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</si>
  <si>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</si>
  <si>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</si>
  <si>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</si>
  <si>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</si>
  <si>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</si>
  <si>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</si>
  <si>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</si>
  <si>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</si>
  <si>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</si>
  <si>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</si>
  <si>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</si>
  <si>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</si>
  <si>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</si>
  <si>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</si>
  <si>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</si>
  <si>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</si>
  <si>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</si>
  <si>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</si>
  <si>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</si>
  <si>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</si>
  <si>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</si>
  <si>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</si>
  <si>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</si>
  <si>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</si>
  <si>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</si>
  <si>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</si>
  <si>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</si>
  <si>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</si>
  <si>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</si>
  <si>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</si>
  <si>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</si>
  <si>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</si>
  <si>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</si>
  <si>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</si>
  <si>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</si>
  <si>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</si>
  <si>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</si>
  <si>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</si>
  <si>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</si>
  <si>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</si>
  <si>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</si>
  <si>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</si>
  <si>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</si>
  <si>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</si>
  <si>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</si>
  <si>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</si>
  <si>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</si>
  <si>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</si>
  <si>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</si>
  <si>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</si>
  <si>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</si>
  <si>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</si>
  <si>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</si>
  <si>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</si>
  <si>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</si>
  <si>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</si>
  <si>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</si>
  <si>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</si>
  <si>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</si>
  <si>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</si>
  <si>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</si>
  <si>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</si>
  <si>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</si>
  <si>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</si>
  <si>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</si>
  <si>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</si>
  <si>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</si>
  <si>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</si>
  <si>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</si>
  <si>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</si>
  <si>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</si>
  <si>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</si>
  <si>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</si>
  <si>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</si>
  <si>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</si>
  <si>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</si>
  <si>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</si>
  <si>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</si>
  <si>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</si>
  <si>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</si>
  <si>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</si>
  <si>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</si>
  <si>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</si>
  <si>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</si>
  <si>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</si>
  <si>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</si>
  <si>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</si>
  <si>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</si>
  <si>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</si>
  <si>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</si>
  <si>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</si>
  <si>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</si>
  <si>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</si>
  <si>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</si>
  <si>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</si>
  <si>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</si>
  <si>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</si>
  <si>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</si>
  <si>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</si>
  <si>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</si>
  <si>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</si>
  <si>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</si>
  <si>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</si>
  <si>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</si>
  <si>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</si>
  <si>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</si>
  <si>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</si>
  <si>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</si>
  <si>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</si>
  <si>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</si>
  <si>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</si>
  <si>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</si>
  <si>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</si>
  <si>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</si>
  <si>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</si>
  <si>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</si>
  <si>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</si>
  <si>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</si>
  <si>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</si>
  <si>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</si>
  <si>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</si>
  <si>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</si>
  <si>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</si>
  <si>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</si>
  <si>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</si>
  <si>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</si>
  <si>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</si>
  <si>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</si>
  <si>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</si>
  <si>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</si>
  <si>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</si>
  <si>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</si>
  <si>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</si>
  <si>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</si>
  <si>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</si>
  <si>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</si>
  <si>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</si>
  <si>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</si>
  <si>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</si>
  <si>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</si>
  <si>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</si>
  <si>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</si>
  <si>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</si>
  <si>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</si>
  <si>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</si>
  <si>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</si>
  <si>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</si>
  <si>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</si>
  <si>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</si>
  <si>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</si>
  <si>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</si>
  <si>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</si>
  <si>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</si>
  <si>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</si>
  <si>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</si>
  <si>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</si>
  <si>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</si>
  <si>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</si>
  <si>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</si>
  <si>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</si>
  <si>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</si>
  <si>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</si>
  <si>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</si>
  <si>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</si>
  <si>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</si>
  <si>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</si>
  <si>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</si>
  <si>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</si>
  <si>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</si>
  <si>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</si>
  <si>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</si>
  <si>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</si>
  <si>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</si>
  <si>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</si>
  <si>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</si>
  <si>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</si>
  <si>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</si>
  <si>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</si>
  <si>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</si>
  <si>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</si>
  <si>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</si>
  <si>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</si>
  <si>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</si>
  <si>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</si>
  <si>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</si>
  <si>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</si>
  <si>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</si>
  <si>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</si>
  <si>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</si>
  <si>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</si>
  <si>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</si>
  <si>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</si>
  <si>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</si>
  <si>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</si>
  <si>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</si>
  <si>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</si>
  <si>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</si>
  <si>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</si>
  <si>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</si>
  <si>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</si>
  <si>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</si>
  <si>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</si>
  <si>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</si>
  <si>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</si>
  <si>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</si>
  <si>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</si>
  <si>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</si>
  <si>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</si>
  <si>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</si>
  <si>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</si>
  <si>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</si>
  <si>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</si>
  <si>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</si>
  <si>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</si>
  <si>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</si>
  <si>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</si>
  <si>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</si>
  <si>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</si>
  <si>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</si>
  <si>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</si>
  <si>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</si>
  <si>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</si>
  <si>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</si>
  <si>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</si>
  <si>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</si>
  <si>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</si>
  <si>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</si>
  <si>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</si>
  <si>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</si>
  <si>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</si>
  <si>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</si>
  <si>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</si>
  <si>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</si>
  <si>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</si>
  <si>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</si>
  <si>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</si>
  <si>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</si>
  <si>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</si>
  <si>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</si>
  <si>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</si>
  <si>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</si>
  <si>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</si>
  <si>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</si>
  <si>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</si>
  <si>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</si>
  <si>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</si>
  <si>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</si>
  <si>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</si>
  <si>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</si>
  <si>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</si>
  <si>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</si>
  <si>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</si>
  <si>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</si>
  <si>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</si>
  <si>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</si>
  <si>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</si>
  <si>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</si>
  <si>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</si>
  <si>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</si>
  <si>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</si>
  <si>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</si>
  <si>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</si>
  <si>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</si>
  <si>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</si>
  <si>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</si>
  <si>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</si>
  <si>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</si>
  <si>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</si>
  <si>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</si>
  <si>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</si>
  <si>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</si>
  <si>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</si>
  <si>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</si>
  <si>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</si>
  <si>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</si>
  <si>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</si>
  <si>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</si>
  <si>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</si>
  <si>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</si>
  <si>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</si>
  <si>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</si>
  <si>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</si>
  <si>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</si>
  <si>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</si>
  <si>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</si>
  <si>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</si>
  <si>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</si>
  <si>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</si>
  <si>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</si>
  <si>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</si>
  <si>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</si>
  <si>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</si>
  <si>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</si>
  <si>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</si>
  <si>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</si>
  <si>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</si>
  <si>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</si>
  <si>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</si>
  <si>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</si>
  <si>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</si>
  <si>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</si>
  <si>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</si>
  <si>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</si>
  <si>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</si>
  <si>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</si>
  <si>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</si>
  <si>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</si>
  <si>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</si>
  <si>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</si>
  <si>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</si>
  <si>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</si>
  <si>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</si>
  <si>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</si>
  <si>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</si>
  <si>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</si>
  <si>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</si>
  <si>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</si>
  <si>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</si>
  <si>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</si>
  <si>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</si>
  <si>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</si>
  <si>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</si>
  <si>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</si>
  <si>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</si>
  <si>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</si>
  <si>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</si>
  <si>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</si>
  <si>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</si>
  <si>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</si>
  <si>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</si>
  <si>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</si>
  <si>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</si>
  <si>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</si>
  <si>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</si>
  <si>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</si>
  <si>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</si>
  <si>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</si>
  <si>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</si>
  <si>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</si>
  <si>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</si>
  <si>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</si>
  <si>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</si>
  <si>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</si>
  <si>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</si>
  <si>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</si>
  <si>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</si>
  <si>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</si>
  <si>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</si>
  <si>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</si>
  <si>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</si>
  <si>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</si>
  <si>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</si>
  <si>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</si>
  <si>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</si>
  <si>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</si>
  <si>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</si>
  <si>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</si>
  <si>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</si>
  <si>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</si>
  <si>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</si>
  <si>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</si>
  <si>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</si>
  <si>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</si>
  <si>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</si>
  <si>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</si>
  <si>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</si>
  <si>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</si>
  <si>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</si>
  <si>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</si>
  <si>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</si>
  <si>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</si>
  <si>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</si>
  <si>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</si>
  <si>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</si>
  <si>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</si>
  <si>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</si>
  <si>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</si>
  <si>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</si>
  <si>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</si>
  <si>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</si>
  <si>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</si>
  <si>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</si>
  <si>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</si>
  <si>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</si>
  <si>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</si>
  <si>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</si>
  <si>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</si>
  <si>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</si>
  <si>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</si>
  <si>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</si>
  <si>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</si>
  <si>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</si>
  <si>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</si>
  <si>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</si>
  <si>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</si>
  <si>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</si>
  <si>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</si>
  <si>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</si>
  <si>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</si>
  <si>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</si>
  <si>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</si>
  <si>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</si>
  <si>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</si>
  <si>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</si>
  <si>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</si>
  <si>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</si>
  <si>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</si>
  <si>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</si>
  <si>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</si>
  <si>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</si>
  <si>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</si>
  <si>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</si>
  <si>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</si>
  <si>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</si>
  <si>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</si>
  <si>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</si>
  <si>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</si>
  <si>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</si>
  <si>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</si>
  <si>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</si>
  <si>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</si>
  <si>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</si>
  <si>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</si>
  <si>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</si>
  <si>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</si>
  <si>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</si>
  <si>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</si>
  <si>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</si>
  <si>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</si>
  <si>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</si>
  <si>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</si>
  <si>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</si>
  <si>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</si>
  <si>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</si>
  <si>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</si>
  <si>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</si>
  <si>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</si>
  <si>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</si>
  <si>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</si>
  <si>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</si>
  <si>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</si>
  <si>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</si>
  <si>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</si>
  <si>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</si>
  <si>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</si>
  <si>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</si>
  <si>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</si>
  <si>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</si>
  <si>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</si>
  <si>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</si>
  <si>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</si>
  <si>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</si>
  <si>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</si>
  <si>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</si>
  <si>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</si>
  <si>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</si>
  <si>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</si>
  <si>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</si>
  <si>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</si>
  <si>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</si>
  <si>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</si>
  <si>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</si>
  <si>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</si>
  <si>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</si>
  <si>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</si>
  <si>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</si>
  <si>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</si>
  <si>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</si>
  <si>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</si>
  <si>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</si>
  <si>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</si>
  <si>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</si>
  <si>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</si>
  <si>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</si>
  <si>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</si>
  <si>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</si>
  <si>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</si>
  <si>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</si>
  <si>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</si>
  <si>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</si>
  <si>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</si>
  <si>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</si>
  <si>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</si>
  <si>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</si>
  <si>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</si>
  <si>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</si>
  <si>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</si>
  <si>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</si>
  <si>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</si>
  <si>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</si>
  <si>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</si>
  <si>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</si>
  <si>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</si>
  <si>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</si>
  <si>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</si>
  <si>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</si>
  <si>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</si>
  <si>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</si>
  <si>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</si>
  <si>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</si>
  <si>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</si>
  <si>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</si>
  <si>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</si>
  <si>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</si>
  <si>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</si>
  <si>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</si>
  <si>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</si>
  <si>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</si>
  <si>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</si>
  <si>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</si>
  <si>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</si>
  <si>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</si>
  <si>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</si>
  <si>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</si>
  <si>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</si>
  <si>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</si>
  <si>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</si>
  <si>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</si>
  <si>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</si>
  <si>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</si>
  <si>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</si>
  <si>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</si>
  <si>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</si>
  <si>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</si>
  <si>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</si>
  <si>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</si>
  <si>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</si>
  <si>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</si>
  <si>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</si>
  <si>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</si>
  <si>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</si>
  <si>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</si>
  <si>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</si>
  <si>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</si>
  <si>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</si>
  <si>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</si>
  <si>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</si>
  <si>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</si>
  <si>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</si>
  <si>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</si>
  <si>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</si>
  <si>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</si>
  <si>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</si>
  <si>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</si>
  <si>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</si>
  <si>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</si>
  <si>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</si>
  <si>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</si>
  <si>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</si>
  <si>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</si>
  <si>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</si>
  <si>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</si>
  <si>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</si>
  <si>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</si>
  <si>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</si>
  <si>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</si>
  <si>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</si>
  <si>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</si>
  <si>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</si>
  <si>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</si>
  <si>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</si>
  <si>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</si>
  <si>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</si>
  <si>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</si>
  <si>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</si>
  <si>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</si>
  <si>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</si>
  <si>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</si>
  <si>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</si>
  <si>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</si>
  <si>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</si>
  <si>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</si>
  <si>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</si>
  <si>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</si>
  <si>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</si>
  <si>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</si>
  <si>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</si>
  <si>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</si>
  <si>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</si>
  <si>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</si>
  <si>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</si>
  <si>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</si>
  <si>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</si>
  <si>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</si>
  <si>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</si>
  <si>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</si>
  <si>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</si>
  <si>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</si>
  <si>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</si>
  <si>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</si>
  <si>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</si>
  <si>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</si>
  <si>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</si>
  <si>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</si>
  <si>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</si>
  <si>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</si>
  <si>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</si>
  <si>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</si>
  <si>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</si>
  <si>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</si>
  <si>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</si>
  <si>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</si>
  <si>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</si>
  <si>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</si>
  <si>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</si>
  <si>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</si>
  <si>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</si>
  <si>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</si>
  <si>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</si>
  <si>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</si>
  <si>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</si>
  <si>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</si>
  <si>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</si>
  <si>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</si>
  <si>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</si>
  <si>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</si>
  <si>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</si>
  <si>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</si>
  <si>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</si>
  <si>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</si>
  <si>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</si>
  <si>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</si>
  <si>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</si>
  <si>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</si>
  <si>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</si>
  <si>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</si>
  <si>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</si>
  <si>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</si>
  <si>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</si>
  <si>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</si>
  <si>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</si>
  <si>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</si>
  <si>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</si>
  <si>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</si>
  <si>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</si>
  <si>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</si>
  <si>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</si>
  <si>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</si>
  <si>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</si>
  <si>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</si>
  <si>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</si>
  <si>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</si>
  <si>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</si>
  <si>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</si>
  <si>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</si>
  <si>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</si>
  <si>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</si>
  <si>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</si>
  <si>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</si>
  <si>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</si>
  <si>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</si>
  <si>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</si>
  <si>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</si>
  <si>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</si>
  <si>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</si>
  <si>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</si>
  <si>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</si>
  <si>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</si>
  <si>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</si>
  <si>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</si>
  <si>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</si>
  <si>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</si>
  <si>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</si>
  <si>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</si>
  <si>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</si>
  <si>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</si>
  <si>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</si>
  <si>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</si>
  <si>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</si>
  <si>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</si>
  <si>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</si>
  <si>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</si>
  <si>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</si>
  <si>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</si>
  <si>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</si>
  <si>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</si>
  <si>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</si>
  <si>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</si>
  <si>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</si>
  <si>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</si>
  <si>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</si>
  <si>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</si>
  <si>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</si>
  <si>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</si>
  <si>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</si>
  <si>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</si>
  <si>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</si>
  <si>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</si>
  <si>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</si>
  <si>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</si>
  <si>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</si>
  <si>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</si>
  <si>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</si>
  <si>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</si>
  <si>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</si>
  <si>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</si>
  <si>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</si>
  <si>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</si>
  <si>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</si>
  <si>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</si>
  <si>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</si>
  <si>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</si>
  <si>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</si>
  <si>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</si>
  <si>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</si>
  <si>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</si>
  <si>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</si>
  <si>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</si>
  <si>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</si>
  <si>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</si>
  <si>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</si>
  <si>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</si>
  <si>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</si>
  <si>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</si>
  <si>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</si>
  <si>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</si>
  <si>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</si>
  <si>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</si>
  <si>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</si>
  <si>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</si>
  <si>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</si>
  <si>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</si>
  <si>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</si>
  <si>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</si>
  <si>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</si>
  <si>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</si>
  <si>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</si>
  <si>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</si>
  <si>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</si>
  <si>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</si>
  <si>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</si>
  <si>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</si>
  <si>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</si>
  <si>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</si>
  <si>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</si>
  <si>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</si>
  <si>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</si>
  <si>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</si>
  <si>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</si>
  <si>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</si>
  <si>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</si>
  <si>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</si>
  <si>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</si>
  <si>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</si>
  <si>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</si>
  <si>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</si>
  <si>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</si>
  <si>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</si>
  <si>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</si>
  <si>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</si>
  <si>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</si>
  <si>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</si>
  <si>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</si>
  <si>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</si>
  <si>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</si>
  <si>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</si>
  <si>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</si>
  <si>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</si>
  <si>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</si>
  <si>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</si>
  <si>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</si>
  <si>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</si>
  <si>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</si>
  <si>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</si>
  <si>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</si>
  <si>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</si>
  <si>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</si>
  <si>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</si>
  <si>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</si>
  <si>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</si>
  <si>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</si>
  <si>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</si>
  <si>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</si>
  <si>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</si>
  <si>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</si>
  <si>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</si>
  <si>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</si>
  <si>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</si>
  <si>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</si>
  <si>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</si>
  <si>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</si>
  <si>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</si>
  <si>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</si>
  <si>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</si>
  <si>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</si>
  <si>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</si>
  <si>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</si>
  <si>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</si>
  <si>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</si>
  <si>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</si>
  <si>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</si>
  <si>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</si>
  <si>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</si>
  <si>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</si>
  <si>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</si>
  <si>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</si>
  <si>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</si>
  <si>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</si>
  <si>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</si>
  <si>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</si>
  <si>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</si>
  <si>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</si>
  <si>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</si>
  <si>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</si>
  <si>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</si>
  <si>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</si>
  <si>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</si>
  <si>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</si>
  <si>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</si>
  <si>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</si>
  <si>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</si>
  <si>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</si>
  <si>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</si>
  <si>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</si>
  <si>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</si>
  <si>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</si>
  <si>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</si>
  <si>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</si>
  <si>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</si>
  <si>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</si>
  <si>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</si>
  <si>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</si>
  <si>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</si>
  <si>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</si>
  <si>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</si>
  <si>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</si>
  <si>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</si>
  <si>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</si>
  <si>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</si>
  <si>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</si>
  <si>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</si>
  <si>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</si>
  <si>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</si>
  <si>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</si>
  <si>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</si>
  <si>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</si>
  <si>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</si>
  <si>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</si>
  <si>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</si>
  <si>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</si>
  <si>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</si>
  <si>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</si>
  <si>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</si>
  <si>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</si>
  <si>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</si>
  <si>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</si>
  <si>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</si>
  <si>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</si>
  <si>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</si>
  <si>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</si>
  <si>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</si>
  <si>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</si>
  <si>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</si>
  <si>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</si>
  <si>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</si>
  <si>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</si>
  <si>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</si>
  <si>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</si>
  <si>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</si>
  <si>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</si>
  <si>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</si>
  <si>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</si>
  <si>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</si>
  <si>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</si>
  <si>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</si>
  <si>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</si>
  <si>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</si>
  <si>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</si>
  <si>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</si>
  <si>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</si>
  <si>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</si>
  <si>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</si>
  <si>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</si>
  <si>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</si>
  <si>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</si>
  <si>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</si>
  <si>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</si>
  <si>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</si>
  <si>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</si>
  <si>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</si>
  <si>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</si>
  <si>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</si>
  <si>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</si>
  <si>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</si>
  <si>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</si>
  <si>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</si>
  <si>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</si>
  <si>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</si>
  <si>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</si>
  <si>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</si>
  <si>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</si>
  <si>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</si>
  <si>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</si>
  <si>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</si>
  <si>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</si>
  <si>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</si>
  <si>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</si>
  <si>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</si>
  <si>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</si>
  <si>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</si>
  <si>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</si>
  <si>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</si>
  <si>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</si>
  <si>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</si>
  <si>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</si>
  <si>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</si>
  <si>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</si>
  <si>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</si>
  <si>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</si>
  <si>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</si>
  <si>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</si>
  <si>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</si>
  <si>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</si>
  <si>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</si>
  <si>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</si>
  <si>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</si>
  <si>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</si>
  <si>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</si>
  <si>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</si>
  <si>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</si>
  <si>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</si>
  <si>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</si>
  <si>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</si>
  <si>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</si>
  <si>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</si>
  <si>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</si>
  <si>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</si>
  <si>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</si>
  <si>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</si>
  <si>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</si>
  <si>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</si>
  <si>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</si>
  <si>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</si>
  <si>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</si>
  <si>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</si>
  <si>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</si>
  <si>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</si>
  <si>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</si>
  <si>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</si>
  <si>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</si>
  <si>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</si>
  <si>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</si>
  <si>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</si>
  <si>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</si>
  <si>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</si>
  <si>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</si>
  <si>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</si>
  <si>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</si>
  <si>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</si>
  <si>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</si>
  <si>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</si>
  <si>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</si>
  <si>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</si>
  <si>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</si>
  <si>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</si>
  <si>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</si>
  <si>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</si>
  <si>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</si>
  <si>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</si>
  <si>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</si>
  <si>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</si>
  <si>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</si>
  <si>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</si>
  <si>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</si>
  <si>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</si>
  <si>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</si>
  <si>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</si>
  <si>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</si>
  <si>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</si>
  <si>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</si>
  <si>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</si>
  <si>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</si>
  <si>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</si>
  <si>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</si>
  <si>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</si>
  <si>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</si>
  <si>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</si>
  <si>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</si>
  <si>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</si>
  <si>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</si>
  <si>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</si>
  <si>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</si>
  <si>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</si>
  <si>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</si>
  <si>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</si>
  <si>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</si>
  <si>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</si>
  <si>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</si>
  <si>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</si>
  <si>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</si>
  <si>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</si>
  <si>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</si>
  <si>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</si>
  <si>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</si>
  <si>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</si>
  <si>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</si>
  <si>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</si>
  <si>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</si>
  <si>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</si>
  <si>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</si>
  <si>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</si>
  <si>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</si>
  <si>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</si>
  <si>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</si>
  <si>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</si>
  <si>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</si>
  <si>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</si>
  <si>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</si>
  <si>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</si>
  <si>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</si>
  <si>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</si>
  <si>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</si>
  <si>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</si>
  <si>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</si>
  <si>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</si>
  <si>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</si>
  <si>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</si>
  <si>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</si>
  <si>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</si>
  <si>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</si>
  <si>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</si>
  <si>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</si>
  <si>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</si>
  <si>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</si>
  <si>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</si>
  <si>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</si>
  <si>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</si>
  <si>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</si>
  <si>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</si>
  <si>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</si>
  <si>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</si>
  <si>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</si>
  <si>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</si>
  <si>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</si>
  <si>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</si>
  <si>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</si>
  <si>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</si>
  <si>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</si>
  <si>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</si>
  <si>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</si>
  <si>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</si>
  <si>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</si>
  <si>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</si>
  <si>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</si>
  <si>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</si>
  <si>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</si>
  <si>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</si>
  <si>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</si>
  <si>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</si>
  <si>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</si>
  <si>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</si>
  <si>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</si>
  <si>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</si>
  <si>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</si>
  <si>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</si>
  <si>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</si>
  <si>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</si>
  <si>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</si>
  <si>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</si>
  <si>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</si>
  <si>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</si>
  <si>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</si>
  <si>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</si>
  <si>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</si>
  <si>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</si>
  <si>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</si>
  <si>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</si>
  <si>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</si>
  <si>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</si>
  <si>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</si>
  <si>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</si>
  <si>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</si>
  <si>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</si>
  <si>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</si>
  <si>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</si>
  <si>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</si>
  <si>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</si>
  <si>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</si>
  <si>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</si>
  <si>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</si>
  <si>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</si>
  <si>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</si>
  <si>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</si>
  <si>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</si>
  <si>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</si>
  <si>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</si>
  <si>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</si>
  <si>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</si>
  <si>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</si>
  <si>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</si>
  <si>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</si>
  <si>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</si>
  <si>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</si>
  <si>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</si>
  <si>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</si>
  <si>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</si>
  <si>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</si>
  <si>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</si>
  <si>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</si>
  <si>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</si>
  <si>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</si>
  <si>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</si>
  <si>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</si>
  <si>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</si>
  <si>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</si>
  <si>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</si>
  <si>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</si>
  <si>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</si>
  <si>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</si>
  <si>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</si>
  <si>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</si>
  <si>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</si>
  <si>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</si>
  <si>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</si>
  <si>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</si>
  <si>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</si>
  <si>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</si>
  <si>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</si>
  <si>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</si>
  <si>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</si>
  <si>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</si>
  <si>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</si>
  <si>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</si>
  <si>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</si>
  <si>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</si>
  <si>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</si>
  <si>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</si>
  <si>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</si>
  <si>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</si>
  <si>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</si>
  <si>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</si>
  <si>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</si>
  <si>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</si>
  <si>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</si>
  <si>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</si>
  <si>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</si>
  <si>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</si>
  <si>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</si>
  <si>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</si>
  <si>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</si>
  <si>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</si>
  <si>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</si>
  <si>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</si>
  <si>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</si>
  <si>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</si>
  <si>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</si>
  <si>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</si>
  <si>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</si>
  <si>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</si>
  <si>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</si>
  <si>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</si>
  <si>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</si>
  <si>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</si>
  <si>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</si>
  <si>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</si>
  <si>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</si>
  <si>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</si>
  <si>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</si>
  <si>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</si>
  <si>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</si>
  <si>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</si>
  <si>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</si>
  <si>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</si>
  <si>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</si>
  <si>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</si>
  <si>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</si>
  <si>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</si>
  <si>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</si>
  <si>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</si>
  <si>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</si>
  <si>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</si>
  <si>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</si>
  <si>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</si>
  <si>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</si>
  <si>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</si>
  <si>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</si>
  <si>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</si>
  <si>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</si>
  <si>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</si>
  <si>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</si>
  <si>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</si>
  <si>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</si>
  <si>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</si>
  <si>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</si>
  <si>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</si>
  <si>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</si>
  <si>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</si>
  <si>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</si>
  <si>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</si>
  <si>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</si>
  <si>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</si>
  <si>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</si>
  <si>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</si>
  <si>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</si>
  <si>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</si>
  <si>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</si>
  <si>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</si>
  <si>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</si>
  <si>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</si>
  <si>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</si>
  <si>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</si>
  <si>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</si>
  <si>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</si>
  <si>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</si>
  <si>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</si>
  <si>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</si>
  <si>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</si>
  <si>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</si>
  <si>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</si>
  <si>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</si>
  <si>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</si>
  <si>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</si>
  <si>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</si>
  <si>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</si>
  <si>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</si>
  <si>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</si>
  <si>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</si>
  <si>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</si>
  <si>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</si>
  <si>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</si>
  <si>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</si>
  <si>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</si>
  <si>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</si>
  <si>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</si>
  <si>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</si>
  <si>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</si>
  <si>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</si>
  <si>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</si>
  <si>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</si>
  <si>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</si>
  <si>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</si>
  <si>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</si>
  <si>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</si>
  <si>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</si>
  <si>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</si>
  <si>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</si>
  <si>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</si>
  <si>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</si>
  <si>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</si>
  <si>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</si>
  <si>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</si>
  <si>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</si>
  <si>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</si>
  <si>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</si>
  <si>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</si>
  <si>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</si>
  <si>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</si>
  <si>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</si>
  <si>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</si>
  <si>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</si>
  <si>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</si>
  <si>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</si>
  <si>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</si>
  <si>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</si>
  <si>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</si>
  <si>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</si>
  <si>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</si>
  <si>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</si>
  <si>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</si>
  <si>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</si>
  <si>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</si>
  <si>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</si>
  <si>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</si>
  <si>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</si>
  <si>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</si>
  <si>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</si>
  <si>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</si>
  <si>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</si>
  <si>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</si>
  <si>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</si>
  <si>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</si>
  <si>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</si>
  <si>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</si>
  <si>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</si>
  <si>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</si>
  <si>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</si>
  <si>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</si>
  <si>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</si>
  <si>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</si>
  <si>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</si>
  <si>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</si>
  <si>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</si>
  <si>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</si>
  <si>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</si>
  <si>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</si>
  <si>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</si>
  <si>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</si>
  <si>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</si>
  <si>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</si>
  <si>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</si>
  <si>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</si>
  <si>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</si>
  <si>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</si>
  <si>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</si>
  <si>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</si>
  <si>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</si>
  <si>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</si>
  <si>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</si>
  <si>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</si>
  <si>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</si>
  <si>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</si>
  <si>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</si>
  <si>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</si>
  <si>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</si>
  <si>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</si>
  <si>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</si>
  <si>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</si>
  <si>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</si>
  <si>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</si>
  <si>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</si>
  <si>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</si>
  <si>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</si>
  <si>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</si>
  <si>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</si>
  <si>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</si>
  <si>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</si>
  <si>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</si>
  <si>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</si>
  <si>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</si>
  <si>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</si>
  <si>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</si>
  <si>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</si>
  <si>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</si>
  <si>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</si>
  <si>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</si>
  <si>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</si>
  <si>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</si>
  <si>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</si>
  <si>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</si>
  <si>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</si>
  <si>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</si>
  <si>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</si>
  <si>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</si>
  <si>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</si>
  <si>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</si>
  <si>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</si>
  <si>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</si>
  <si>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</si>
  <si>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</si>
  <si>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</si>
  <si>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</si>
  <si>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</si>
  <si>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</si>
  <si>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</si>
  <si>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</si>
  <si>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</si>
  <si>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</si>
  <si>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</si>
  <si>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</si>
  <si>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</si>
  <si>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</si>
  <si>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</si>
  <si>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</si>
  <si>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</si>
  <si>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</si>
  <si>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</si>
  <si>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</si>
  <si>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</si>
  <si>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</si>
  <si>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</si>
  <si>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</si>
  <si>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</si>
  <si>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</si>
  <si>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</si>
  <si>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</si>
  <si>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</si>
  <si>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</si>
  <si>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</si>
  <si>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</si>
  <si>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</si>
  <si>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</si>
  <si>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</si>
  <si>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</si>
  <si>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</si>
  <si>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</si>
  <si>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</si>
  <si>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</si>
  <si>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</si>
  <si>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</si>
  <si>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</si>
  <si>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</si>
  <si>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</si>
  <si>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</si>
  <si>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</si>
  <si>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</si>
  <si>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</si>
  <si>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</si>
  <si>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</si>
  <si>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</si>
  <si>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</si>
  <si>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</si>
  <si>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</si>
  <si>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</si>
  <si>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</si>
  <si>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</si>
  <si>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</si>
  <si>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</si>
  <si>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</si>
  <si>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</si>
  <si>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</si>
  <si>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</si>
  <si>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</si>
  <si>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</si>
  <si>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</si>
  <si>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</si>
  <si>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</si>
  <si>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</si>
  <si>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</si>
  <si>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</si>
  <si>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</si>
  <si>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</si>
  <si>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</si>
  <si>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</si>
  <si>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</si>
  <si>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</si>
  <si>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</si>
  <si>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</si>
  <si>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</si>
  <si>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</si>
  <si>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</si>
  <si>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</si>
  <si>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</si>
  <si>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</si>
  <si>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</si>
  <si>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</si>
  <si>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</si>
  <si>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</si>
  <si>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</si>
  <si>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</si>
  <si>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</si>
  <si>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</si>
  <si>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</si>
  <si>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</si>
  <si>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</si>
  <si>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</si>
  <si>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</si>
  <si>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</si>
  <si>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</si>
  <si>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</si>
  <si>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</si>
  <si>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</si>
  <si>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</si>
  <si>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</si>
  <si>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</si>
  <si>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</si>
  <si>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</si>
  <si>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</si>
  <si>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</si>
  <si>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</si>
  <si>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</si>
  <si>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</si>
  <si>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</si>
  <si>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</si>
  <si>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</si>
  <si>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</si>
  <si>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</si>
  <si>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</si>
  <si>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</si>
  <si>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</si>
  <si>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</si>
  <si>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</si>
  <si>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</si>
  <si>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</si>
  <si>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</si>
  <si>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</si>
  <si>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</si>
  <si>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</si>
  <si>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</si>
  <si>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</si>
  <si>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</si>
  <si>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</si>
  <si>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</si>
  <si>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</si>
  <si>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</si>
  <si>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</si>
  <si>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</si>
  <si>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</si>
  <si>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</si>
  <si>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</si>
  <si>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</si>
  <si>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</si>
  <si>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</si>
  <si>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</si>
  <si>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</si>
  <si>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</si>
  <si>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</si>
  <si>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</si>
  <si>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</si>
  <si>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</si>
  <si>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</si>
  <si>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</si>
  <si>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</si>
  <si>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</si>
  <si>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</si>
  <si>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</si>
  <si>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</si>
  <si>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</si>
  <si>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</si>
  <si>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</si>
  <si>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</si>
  <si>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</si>
  <si>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</si>
  <si>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</si>
  <si>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</si>
  <si>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</si>
  <si>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</si>
  <si>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</si>
  <si>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</si>
  <si>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</si>
  <si>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</si>
  <si>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</si>
  <si>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</si>
  <si>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</si>
  <si>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</si>
  <si>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</si>
  <si>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</si>
  <si>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</si>
  <si>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</si>
  <si>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</si>
  <si>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</si>
  <si>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</si>
  <si>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</si>
  <si>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</si>
  <si>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</si>
  <si>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</si>
  <si>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</si>
  <si>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</si>
  <si>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</si>
  <si>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</si>
  <si>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</si>
  <si>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</si>
  <si>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</si>
  <si>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</si>
  <si>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</si>
  <si>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</si>
  <si>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</si>
  <si>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</si>
  <si>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</si>
  <si>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</si>
  <si>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</si>
  <si>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</si>
  <si>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</si>
  <si>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</si>
  <si>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</si>
  <si>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</si>
  <si>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</si>
  <si>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</si>
  <si>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</si>
  <si>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</si>
  <si>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</si>
  <si>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</si>
  <si>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</si>
  <si>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</si>
  <si>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</si>
  <si>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</si>
  <si>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</si>
  <si>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</si>
  <si>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</si>
  <si>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</si>
  <si>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</si>
  <si>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</si>
  <si>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</si>
  <si>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</si>
  <si>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</si>
  <si>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</si>
  <si>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</si>
  <si>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</si>
  <si>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</si>
  <si>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</si>
  <si>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</si>
  <si>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</si>
  <si>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</si>
  <si>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</si>
  <si>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</si>
  <si>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</si>
  <si>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</si>
  <si>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</si>
  <si>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</si>
  <si>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</si>
  <si>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</si>
  <si>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</si>
  <si>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</si>
  <si>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</si>
  <si>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</si>
  <si>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</si>
  <si>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</si>
  <si>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</si>
  <si>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</si>
  <si>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</si>
  <si>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</si>
  <si>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</si>
  <si>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</si>
  <si>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</si>
  <si>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</si>
  <si>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</si>
  <si>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</si>
  <si>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</si>
  <si>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</si>
  <si>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</si>
  <si>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</si>
  <si>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</si>
  <si>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</si>
  <si>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</si>
  <si>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</si>
  <si>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</si>
  <si>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</si>
  <si>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</si>
  <si>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</si>
  <si>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</si>
  <si>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</si>
  <si>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</si>
  <si>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</si>
  <si>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</si>
  <si>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</si>
  <si>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</si>
  <si>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</si>
  <si>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</si>
  <si>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</si>
  <si>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</si>
  <si>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</si>
  <si>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</si>
  <si>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</si>
  <si>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</si>
  <si>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</si>
  <si>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</si>
  <si>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</si>
  <si>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</si>
  <si>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</si>
  <si>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</si>
  <si>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</si>
  <si>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</si>
  <si>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</si>
  <si>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</si>
  <si>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</si>
  <si>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</si>
  <si>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</si>
  <si>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</si>
  <si>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</si>
  <si>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</si>
  <si>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</si>
  <si>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</si>
  <si>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</si>
  <si>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</si>
  <si>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</si>
  <si>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</si>
  <si>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</si>
  <si>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</si>
  <si>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</si>
  <si>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</si>
  <si>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</si>
  <si>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</si>
  <si>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</si>
  <si>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</si>
  <si>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</si>
  <si>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</si>
  <si>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</si>
  <si>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</si>
  <si>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</si>
  <si>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</si>
  <si>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</si>
  <si>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</si>
  <si>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</si>
  <si>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</si>
  <si>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</si>
  <si>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</si>
  <si>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</si>
  <si>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</si>
  <si>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</si>
  <si>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</si>
  <si>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</si>
  <si>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</si>
  <si>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</si>
  <si>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</si>
  <si>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</si>
  <si>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</si>
  <si>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</si>
  <si>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</si>
  <si>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</si>
  <si>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</si>
  <si>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</si>
  <si>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</si>
  <si>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</si>
  <si>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</si>
  <si>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</si>
  <si>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</si>
  <si>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</si>
  <si>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</si>
  <si>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</si>
  <si>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</si>
  <si>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</si>
  <si>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</si>
  <si>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</si>
  <si>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</si>
  <si>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</si>
  <si>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</si>
  <si>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</si>
  <si>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</si>
  <si>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</si>
  <si>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</si>
  <si>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</si>
  <si>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</si>
  <si>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</si>
  <si>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</si>
  <si>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</si>
  <si>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</si>
  <si>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</si>
  <si>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</si>
  <si>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</si>
  <si>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</si>
  <si>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</si>
  <si>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</si>
  <si>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</si>
  <si>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</si>
  <si>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</si>
  <si>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</si>
  <si>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</si>
  <si>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</si>
  <si>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</si>
  <si>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</si>
  <si>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</si>
  <si>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</si>
  <si>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</si>
  <si>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</si>
  <si>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</si>
  <si>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</si>
  <si>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</si>
  <si>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</si>
  <si>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</si>
  <si>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</si>
  <si>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</si>
  <si>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</si>
  <si>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</si>
  <si>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</si>
  <si>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</si>
  <si>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</si>
  <si>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</si>
  <si>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</si>
  <si>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</si>
  <si>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</si>
  <si>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</si>
  <si>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</si>
  <si>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</si>
  <si>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</si>
  <si>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</si>
  <si>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</si>
  <si>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</si>
  <si>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</si>
  <si>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</si>
  <si>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</si>
  <si>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</si>
  <si>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</si>
  <si>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</si>
  <si>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</si>
  <si>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</si>
  <si>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</si>
  <si>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</si>
  <si>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</si>
  <si>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</si>
  <si>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</si>
  <si>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</si>
  <si>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</si>
  <si>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</si>
  <si>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</si>
  <si>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</si>
  <si>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</si>
  <si>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</si>
  <si>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</si>
  <si>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</si>
  <si>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</si>
  <si>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</si>
  <si>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</si>
  <si>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</si>
  <si>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</si>
  <si>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</si>
  <si>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</si>
  <si>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</si>
  <si>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</si>
  <si>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</si>
  <si>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</si>
  <si>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</si>
  <si>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</si>
  <si>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</si>
  <si>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</si>
  <si>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</si>
  <si>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</si>
  <si>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</si>
  <si>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</si>
  <si>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</si>
  <si>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</si>
  <si>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</si>
  <si>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</si>
  <si>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</si>
  <si>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</si>
  <si>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</si>
  <si>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</si>
  <si>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</si>
  <si>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</si>
  <si>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</si>
  <si>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</si>
  <si>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</si>
  <si>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</si>
  <si>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</si>
  <si>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</si>
  <si>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</si>
  <si>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</si>
  <si>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</si>
  <si>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</si>
  <si>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</si>
  <si>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</si>
  <si>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</si>
  <si>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</si>
  <si>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</si>
  <si>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</si>
  <si>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</si>
  <si>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</si>
  <si>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</si>
  <si>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</si>
  <si>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</si>
  <si>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</si>
  <si>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</si>
  <si>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</si>
  <si>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</si>
  <si>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</si>
  <si>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</si>
  <si>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</si>
  <si>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</si>
  <si>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</si>
  <si>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</si>
  <si>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</si>
  <si>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</si>
  <si>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</si>
  <si>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</si>
  <si>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</si>
  <si>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</si>
  <si>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</si>
  <si>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</si>
  <si>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</si>
  <si>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</si>
  <si>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</si>
  <si>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</si>
  <si>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</si>
  <si>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</si>
  <si>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</si>
  <si>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</si>
  <si>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</si>
  <si>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</si>
  <si>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</si>
  <si>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</si>
  <si>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</si>
  <si>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</si>
  <si>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</si>
  <si>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</si>
  <si>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</si>
  <si>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</si>
  <si>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</si>
  <si>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</si>
  <si>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</si>
  <si>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</si>
  <si>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</si>
  <si>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</si>
  <si>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</si>
  <si>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</si>
  <si>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</si>
  <si>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</si>
  <si>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</si>
  <si>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</si>
  <si>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</si>
  <si>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</si>
  <si>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</si>
  <si>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</si>
  <si>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</si>
  <si>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</si>
  <si>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</si>
  <si>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</si>
  <si>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</si>
  <si>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</si>
  <si>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</si>
  <si>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</si>
  <si>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</si>
  <si>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</si>
  <si>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</si>
  <si>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</si>
  <si>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</si>
  <si>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</si>
  <si>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</si>
  <si>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</si>
  <si>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</si>
  <si>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</si>
  <si>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</si>
  <si>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</si>
  <si>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</si>
  <si>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</si>
  <si>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</si>
  <si>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</si>
  <si>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</si>
  <si>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</si>
  <si>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</si>
  <si>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</si>
  <si>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</si>
  <si>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</si>
  <si>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</si>
  <si>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</si>
  <si>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</si>
  <si>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</si>
  <si>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</si>
  <si>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</si>
  <si>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</si>
  <si>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</si>
  <si>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</si>
  <si>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</si>
  <si>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</si>
  <si>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</si>
  <si>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</si>
  <si>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</si>
  <si>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</si>
  <si>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</si>
  <si>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</si>
  <si>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</si>
  <si>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</si>
  <si>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</si>
  <si>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</si>
  <si>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</si>
  <si>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</si>
  <si>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</si>
  <si>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</si>
  <si>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</si>
  <si>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</si>
  <si>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</si>
  <si>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</si>
  <si>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</si>
  <si>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</si>
  <si>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</si>
  <si>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</si>
  <si>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</si>
  <si>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</si>
  <si>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</si>
  <si>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</si>
  <si>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</si>
  <si>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</si>
  <si>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</si>
  <si>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</si>
  <si>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</si>
  <si>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</si>
  <si>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</si>
  <si>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</si>
  <si>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</si>
  <si>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</si>
  <si>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</si>
  <si>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</si>
  <si>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</si>
  <si>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</si>
  <si>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</si>
  <si>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</si>
  <si>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</si>
  <si>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</si>
  <si>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</si>
  <si>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</si>
  <si>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</si>
  <si>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</si>
  <si>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</si>
  <si>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</si>
  <si>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</si>
  <si>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</si>
  <si>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</si>
  <si>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</si>
  <si>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</si>
  <si>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</si>
  <si>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</si>
  <si>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</si>
  <si>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</si>
  <si>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</si>
  <si>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</si>
  <si>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</si>
  <si>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</si>
  <si>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</si>
  <si>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</si>
  <si>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</si>
  <si>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</si>
  <si>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</si>
  <si>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</si>
  <si>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</si>
  <si>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</si>
  <si>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</si>
  <si>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</si>
  <si>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</si>
  <si>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</si>
  <si>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</si>
  <si>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</si>
  <si>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</si>
  <si>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</si>
  <si>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</si>
  <si>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</si>
  <si>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</si>
  <si>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</si>
  <si>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</si>
  <si>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</si>
  <si>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</si>
  <si>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</si>
  <si>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</si>
  <si>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</si>
  <si>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</si>
  <si>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</si>
  <si>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</si>
  <si>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</si>
  <si>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</si>
  <si>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</si>
  <si>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</si>
  <si>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</si>
  <si>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</si>
  <si>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</si>
  <si>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</si>
  <si>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</si>
  <si>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</si>
  <si>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</si>
  <si>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</si>
  <si>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</si>
  <si>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</si>
  <si>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</si>
  <si>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</si>
  <si>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</si>
  <si>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</si>
  <si>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</si>
  <si>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</si>
  <si>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</si>
  <si>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</si>
  <si>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</si>
  <si>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</si>
  <si>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</si>
  <si>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</si>
  <si>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</si>
  <si>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</si>
  <si>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</si>
  <si>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</si>
  <si>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</si>
  <si>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</si>
  <si>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</si>
  <si>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</si>
  <si>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</si>
  <si>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</si>
  <si>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</si>
  <si>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</si>
  <si>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</si>
  <si>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</si>
  <si>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</si>
  <si>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</si>
  <si>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</si>
  <si>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</si>
  <si>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</si>
  <si>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</si>
  <si>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</si>
  <si>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</si>
  <si>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</si>
  <si>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</si>
  <si>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</si>
  <si>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</si>
  <si>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</si>
  <si>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</si>
  <si>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</si>
  <si>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</si>
  <si>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</si>
  <si>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</si>
  <si>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</si>
  <si>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</si>
  <si>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</si>
  <si>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</si>
  <si>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</si>
  <si>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</si>
  <si>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</si>
  <si>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</si>
  <si>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</si>
  <si>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</si>
  <si>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</si>
  <si>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</si>
  <si>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</si>
  <si>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</si>
  <si>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</si>
  <si>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</si>
  <si>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</si>
  <si>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</si>
  <si>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</si>
  <si>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</si>
  <si>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</si>
  <si>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</si>
  <si>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</si>
  <si>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</si>
  <si>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</si>
  <si>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</si>
  <si>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</si>
  <si>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</si>
  <si>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</si>
  <si>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</si>
  <si>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</si>
  <si>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</si>
  <si>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</si>
  <si>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</si>
  <si>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</si>
  <si>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</si>
  <si>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</si>
  <si>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</si>
  <si>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</si>
  <si>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</si>
  <si>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</si>
  <si>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</si>
  <si>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</si>
  <si>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</si>
  <si>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</si>
  <si>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</si>
  <si>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</si>
  <si>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</si>
  <si>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</si>
  <si>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</si>
  <si>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</si>
  <si>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</si>
  <si>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</si>
  <si>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</si>
  <si>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</si>
  <si>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</si>
  <si>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</si>
  <si>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</si>
  <si>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</si>
  <si>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</si>
  <si>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</si>
  <si>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</si>
  <si>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</si>
  <si>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</si>
  <si>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</si>
  <si>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</si>
  <si>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</si>
  <si>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</si>
  <si>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</si>
  <si>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</si>
  <si>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</si>
  <si>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</si>
  <si>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</si>
  <si>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</si>
  <si>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</si>
  <si>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</si>
  <si>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</si>
  <si>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</si>
  <si>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</si>
  <si>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</si>
  <si>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</si>
  <si>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</si>
  <si>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</si>
  <si>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</si>
  <si>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</si>
  <si>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</si>
  <si>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</si>
  <si>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</si>
  <si>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</si>
  <si>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</si>
  <si>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</si>
  <si>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</si>
  <si>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</si>
  <si>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</si>
  <si>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</si>
  <si>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</si>
  <si>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</si>
  <si>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</si>
  <si>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</si>
  <si>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</si>
  <si>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</si>
  <si>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</si>
  <si>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</si>
  <si>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</si>
  <si>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</si>
  <si>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</si>
  <si>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</si>
  <si>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</si>
  <si>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</si>
  <si>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</si>
  <si>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</si>
  <si>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</si>
  <si>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</si>
  <si>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</si>
  <si>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</si>
  <si>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</si>
  <si>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</si>
  <si>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</si>
  <si>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</si>
  <si>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</si>
  <si>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</si>
  <si>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</si>
  <si>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</si>
  <si>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</si>
  <si>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</si>
  <si>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</si>
  <si>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</si>
  <si>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</si>
  <si>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</si>
  <si>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</si>
  <si>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</si>
  <si>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</si>
  <si>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</si>
  <si>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</si>
  <si>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</si>
  <si>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</si>
  <si>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</si>
  <si>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</si>
  <si>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</si>
  <si>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</si>
  <si>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</si>
  <si>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</si>
  <si>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</si>
  <si>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</si>
  <si>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</si>
  <si>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</si>
  <si>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</si>
  <si>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</si>
  <si>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</si>
  <si>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</si>
  <si>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</si>
  <si>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</si>
  <si>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</si>
  <si>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</si>
  <si>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</si>
  <si>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</si>
  <si>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</si>
  <si>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</si>
  <si>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</si>
  <si>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</si>
  <si>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</si>
  <si>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</si>
  <si>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</si>
  <si>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</si>
  <si>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</si>
  <si>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</si>
  <si>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</si>
  <si>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</si>
  <si>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</si>
  <si>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</si>
  <si>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</si>
  <si>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</si>
  <si>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</si>
  <si>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</si>
  <si>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</si>
  <si>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</si>
  <si>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</si>
  <si>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</si>
  <si>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</si>
  <si>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</si>
  <si>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</si>
  <si>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</si>
  <si>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</si>
  <si>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</si>
  <si>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</si>
  <si>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</si>
  <si>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</si>
  <si>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</si>
  <si>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</si>
  <si>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</si>
  <si>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</si>
  <si>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</si>
  <si>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</si>
  <si>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</si>
  <si>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</si>
  <si>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</si>
  <si>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</si>
  <si>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</si>
  <si>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</si>
  <si>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</si>
  <si>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</si>
  <si>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</si>
  <si>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</si>
  <si>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</si>
  <si>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</si>
  <si>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</si>
  <si>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</si>
  <si>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</si>
  <si>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</si>
  <si>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</si>
  <si>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</si>
  <si>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</si>
  <si>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</si>
  <si>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</si>
  <si>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</si>
  <si>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</si>
  <si>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</si>
  <si>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</si>
  <si>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</si>
  <si>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</si>
  <si>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</si>
  <si>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</si>
  <si>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</si>
  <si>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</si>
  <si>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</si>
  <si>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</si>
  <si>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</si>
  <si>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</si>
  <si>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</si>
  <si>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</si>
  <si>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</si>
  <si>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</si>
  <si>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</si>
  <si>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</si>
  <si>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</si>
  <si>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</si>
  <si>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</si>
  <si>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</si>
  <si>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</si>
  <si>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</si>
  <si>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</si>
  <si>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</si>
  <si>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</si>
  <si>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</si>
  <si>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</si>
  <si>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</si>
  <si>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</si>
  <si>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</si>
  <si>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</si>
  <si>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</si>
  <si>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</si>
  <si>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</si>
  <si>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</si>
  <si>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</si>
  <si>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</si>
  <si>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</si>
  <si>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</si>
  <si>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</si>
  <si>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</si>
  <si>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</si>
  <si>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</si>
  <si>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</si>
  <si>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</si>
  <si>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</si>
  <si>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</si>
  <si>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</si>
  <si>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</si>
  <si>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</si>
  <si>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</si>
  <si>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</si>
  <si>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</si>
  <si>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</si>
  <si>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</si>
  <si>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</si>
  <si>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</si>
  <si>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</si>
  <si>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</si>
  <si>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</si>
  <si>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</si>
  <si>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</si>
  <si>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</si>
  <si>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</si>
  <si>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</si>
  <si>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</si>
  <si>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</si>
  <si>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</si>
  <si>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</si>
  <si>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</si>
  <si>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</si>
  <si>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</si>
  <si>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</si>
  <si>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</si>
  <si>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</si>
  <si>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</si>
  <si>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</si>
  <si>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</si>
  <si>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</si>
  <si>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</si>
  <si>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</si>
  <si>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</si>
  <si>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</si>
  <si>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</si>
  <si>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</si>
  <si>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</si>
  <si>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</si>
  <si>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</si>
  <si>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</si>
  <si>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</si>
  <si>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</si>
  <si>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</si>
  <si>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</si>
  <si>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</si>
  <si>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</si>
  <si>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</si>
  <si>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</si>
  <si>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</si>
  <si>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</si>
  <si>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</si>
  <si>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</si>
  <si>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</si>
  <si>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</si>
  <si>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</si>
  <si>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</si>
  <si>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</si>
  <si>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</si>
  <si>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</si>
  <si>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</si>
  <si>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</si>
  <si>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</si>
  <si>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</si>
  <si>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</si>
  <si>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</si>
  <si>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</si>
  <si>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</si>
  <si>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</si>
  <si>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</si>
  <si>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</si>
  <si>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</si>
  <si>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</si>
  <si>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</si>
  <si>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</si>
  <si>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</si>
  <si>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</si>
  <si>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</si>
  <si>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</si>
  <si>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</si>
  <si>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</si>
  <si>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</si>
  <si>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</si>
  <si>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</si>
  <si>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</si>
  <si>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</si>
  <si>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</si>
  <si>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</si>
  <si>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</si>
  <si>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</si>
  <si>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</si>
  <si>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</si>
  <si>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</si>
  <si>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</si>
  <si>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</si>
  <si>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</si>
  <si>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</si>
  <si>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</si>
  <si>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</si>
  <si>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</si>
  <si>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</si>
  <si>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</si>
  <si>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</si>
  <si>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</si>
  <si>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</si>
  <si>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</si>
  <si>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</si>
  <si>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</si>
  <si>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</si>
  <si>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</si>
  <si>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</si>
  <si>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</si>
  <si>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</si>
  <si>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</si>
  <si>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</si>
  <si>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</si>
  <si>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</si>
  <si>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</si>
  <si>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</si>
  <si>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</si>
  <si>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</si>
  <si>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</si>
  <si>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</si>
  <si>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</si>
  <si>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</si>
  <si>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</si>
  <si>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</si>
  <si>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</si>
  <si>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</si>
  <si>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</si>
  <si>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</si>
  <si>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</si>
  <si>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</si>
  <si>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</si>
  <si>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</si>
  <si>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</si>
  <si>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</si>
  <si>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</si>
  <si>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</si>
  <si>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</si>
  <si>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</si>
  <si>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</si>
  <si>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</si>
  <si>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</si>
  <si>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</si>
  <si>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</si>
  <si>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</si>
  <si>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</si>
  <si>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</si>
  <si>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</si>
  <si>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</si>
  <si>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</si>
  <si>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</si>
  <si>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</si>
  <si>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</si>
  <si>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</si>
  <si>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</si>
  <si>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</si>
  <si>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</si>
  <si>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</si>
  <si>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</si>
  <si>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</si>
  <si>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</si>
  <si>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</si>
  <si>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</si>
  <si>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</si>
  <si>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</si>
  <si>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</si>
  <si>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</si>
  <si>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</si>
  <si>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</si>
  <si>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</si>
  <si>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</si>
  <si>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</si>
  <si>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</si>
  <si>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</si>
  <si>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</si>
  <si>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</si>
  <si>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</si>
  <si>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</si>
  <si>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</si>
  <si>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</si>
  <si>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</si>
  <si>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</si>
  <si>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</si>
  <si>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</si>
  <si>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</si>
  <si>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</si>
  <si>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</si>
  <si>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</si>
  <si>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</si>
  <si>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</si>
  <si>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</si>
  <si>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</si>
  <si>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</si>
  <si>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</si>
  <si>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</si>
  <si>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</si>
  <si>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</si>
  <si>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</si>
  <si>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</si>
  <si>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</si>
  <si>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</si>
  <si>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</si>
  <si>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</si>
  <si>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</si>
  <si>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</si>
  <si>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</si>
  <si>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</si>
  <si>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</si>
  <si>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</si>
  <si>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</si>
  <si>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</si>
  <si>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</si>
  <si>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</si>
  <si>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</si>
  <si>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</si>
  <si>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</si>
  <si>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</si>
  <si>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</si>
  <si>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</si>
  <si>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</si>
  <si>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</si>
  <si>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</si>
  <si>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</si>
  <si>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</si>
  <si>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</si>
  <si>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</si>
  <si>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</si>
  <si>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</si>
  <si>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</si>
  <si>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</si>
  <si>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</si>
  <si>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</si>
  <si>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</si>
  <si>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</si>
  <si>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</si>
  <si>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</si>
  <si>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</si>
  <si>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</si>
  <si>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</si>
  <si>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</si>
  <si>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</si>
  <si>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</si>
  <si>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</si>
  <si>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</si>
  <si>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</si>
  <si>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</si>
  <si>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</si>
  <si>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</si>
  <si>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</si>
  <si>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</si>
  <si>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</si>
  <si>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</si>
  <si>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</si>
  <si>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</si>
  <si>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</si>
  <si>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</si>
  <si>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</si>
  <si>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</si>
  <si>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</si>
  <si>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</si>
  <si>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</si>
  <si>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</si>
  <si>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</si>
  <si>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</si>
  <si>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</si>
  <si>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</si>
  <si>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</si>
  <si>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</si>
  <si>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</si>
  <si>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</si>
  <si>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</si>
  <si>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</si>
  <si>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</si>
  <si>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</si>
  <si>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</si>
  <si>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</si>
  <si>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</si>
  <si>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</si>
  <si>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</si>
  <si>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</si>
  <si>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</si>
  <si>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</si>
  <si>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</si>
  <si>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</si>
  <si>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</si>
  <si>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</si>
  <si>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</si>
  <si>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</si>
  <si>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</si>
  <si>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</si>
  <si>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</si>
  <si>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</si>
  <si>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</si>
  <si>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</si>
  <si>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</si>
  <si>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</si>
  <si>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</si>
  <si>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</si>
  <si>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</si>
  <si>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</si>
  <si>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</si>
  <si>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</si>
  <si>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</si>
  <si>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</si>
  <si>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</si>
  <si>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</si>
  <si>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</si>
  <si>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</si>
  <si>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</si>
  <si>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</si>
  <si>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</si>
  <si>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</si>
  <si>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</si>
  <si>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</si>
  <si>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</si>
  <si>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</si>
  <si>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</si>
  <si>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</si>
  <si>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</si>
  <si>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</si>
  <si>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</si>
  <si>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</si>
  <si>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</si>
  <si>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</si>
  <si>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</si>
  <si>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</si>
  <si>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</si>
  <si>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</si>
  <si>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</si>
  <si>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</si>
  <si>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</si>
  <si>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</si>
  <si>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</si>
  <si>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</si>
  <si>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</si>
  <si>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</si>
  <si>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</si>
  <si>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</si>
  <si>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</si>
  <si>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</si>
  <si>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</si>
  <si>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</si>
  <si>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</si>
  <si>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</si>
  <si>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</si>
  <si>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</si>
  <si>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</si>
  <si>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</si>
  <si>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</si>
  <si>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</si>
  <si>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</si>
  <si>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</si>
  <si>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</si>
  <si>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</si>
  <si>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</si>
  <si>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</si>
  <si>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</si>
  <si>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</si>
  <si>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</si>
  <si>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</si>
  <si>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</si>
  <si>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</si>
  <si>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</si>
  <si>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</si>
  <si>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</si>
  <si>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</si>
  <si>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</si>
  <si>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</si>
  <si>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</si>
  <si>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</si>
  <si>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</si>
  <si>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</si>
  <si>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</si>
  <si>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</si>
  <si>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</si>
  <si>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</si>
  <si>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</si>
  <si>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</si>
  <si>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</si>
  <si>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</si>
  <si>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</si>
  <si>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</si>
  <si>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</si>
  <si>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</si>
  <si>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</si>
  <si>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</si>
  <si>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</si>
  <si>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</si>
  <si>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</si>
  <si>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</si>
  <si>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</si>
  <si>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</si>
  <si>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</si>
  <si>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</si>
  <si>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</si>
  <si>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</si>
  <si>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</si>
  <si>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</si>
  <si>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</si>
  <si>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</si>
  <si>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</si>
  <si>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</si>
  <si>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</si>
  <si>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</si>
  <si>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</si>
  <si>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</si>
  <si>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</si>
  <si>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</si>
  <si>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</si>
  <si>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</si>
  <si>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</si>
  <si>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</si>
  <si>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</si>
  <si>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</si>
  <si>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</si>
  <si>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</si>
  <si>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</si>
  <si>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</si>
  <si>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</si>
  <si>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</si>
  <si>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</si>
  <si>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</si>
  <si>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</si>
  <si>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</si>
  <si>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</si>
  <si>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</si>
  <si>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</si>
  <si>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</si>
  <si>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</si>
  <si>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</si>
  <si>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</si>
  <si>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</si>
  <si>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</si>
  <si>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</si>
  <si>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</si>
  <si>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</si>
  <si>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</si>
  <si>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</si>
  <si>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</si>
  <si>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</si>
  <si>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</si>
  <si>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</si>
  <si>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</si>
  <si>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</si>
  <si>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</si>
  <si>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</si>
  <si>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</si>
  <si>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</si>
  <si>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</si>
  <si>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</si>
  <si>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</si>
  <si>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</si>
  <si>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</si>
  <si>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</si>
  <si>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</si>
  <si>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</si>
  <si>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</si>
  <si>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</si>
  <si>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</si>
  <si>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</si>
  <si>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</si>
  <si>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</si>
  <si>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</si>
  <si>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</si>
  <si>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</si>
  <si>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</si>
  <si>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</si>
  <si>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</si>
  <si>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</si>
  <si>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</si>
  <si>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</si>
  <si>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</si>
  <si>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</si>
  <si>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</si>
  <si>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</si>
  <si>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</si>
  <si>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</si>
  <si>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</si>
  <si>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</si>
  <si>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</si>
  <si>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</si>
  <si>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</si>
  <si>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</si>
  <si>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</si>
  <si>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</si>
  <si>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</si>
  <si>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</si>
  <si>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</si>
  <si>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</si>
  <si>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</si>
  <si>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</si>
  <si>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</si>
  <si>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</si>
  <si>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</si>
  <si>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</si>
  <si>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</si>
  <si>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</si>
  <si>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</si>
  <si>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</si>
  <si>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</si>
  <si>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</si>
  <si>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</si>
  <si>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</si>
  <si>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</si>
  <si>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</si>
  <si>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</si>
  <si>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</si>
  <si>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</si>
  <si>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</si>
  <si>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</si>
  <si>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</si>
  <si>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</si>
  <si>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</si>
  <si>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</si>
  <si>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</si>
  <si>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</si>
  <si>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</si>
  <si>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</si>
  <si>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</si>
  <si>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</si>
  <si>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</si>
  <si>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</si>
  <si>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</si>
  <si>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</si>
  <si>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</si>
  <si>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</si>
  <si>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</si>
  <si>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</si>
  <si>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</si>
  <si>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</si>
  <si>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</si>
  <si>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</si>
  <si>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</si>
  <si>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</si>
  <si>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</si>
  <si>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</si>
  <si>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</si>
  <si>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</si>
  <si>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</si>
  <si>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</si>
  <si>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</si>
  <si>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</si>
  <si>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</si>
  <si>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</si>
  <si>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</si>
  <si>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</si>
  <si>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</si>
  <si>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</si>
  <si>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</si>
  <si>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</si>
  <si>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</si>
  <si>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</si>
  <si>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</si>
  <si>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</si>
  <si>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</si>
  <si>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</si>
  <si>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</si>
  <si>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</si>
  <si>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</si>
  <si>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</si>
  <si>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</si>
  <si>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</si>
  <si>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</si>
  <si>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</si>
  <si>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</si>
  <si>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</si>
  <si>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</si>
  <si>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</si>
  <si>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</si>
  <si>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</si>
  <si>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</si>
  <si>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</si>
  <si>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</si>
  <si>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</si>
  <si>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</si>
  <si>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</si>
  <si>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</si>
  <si>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</si>
  <si>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</si>
  <si>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</si>
  <si>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</si>
  <si>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</si>
  <si>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</si>
  <si>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</si>
  <si>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</si>
  <si>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</si>
  <si>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</si>
  <si>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</si>
  <si>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</si>
  <si>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</si>
  <si>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</si>
  <si>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</si>
  <si>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</si>
  <si>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</si>
  <si>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</si>
  <si>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</si>
  <si>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</si>
  <si>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</si>
  <si>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</si>
  <si>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</si>
  <si>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</si>
  <si>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</si>
  <si>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</si>
  <si>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</si>
  <si>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</si>
  <si>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</si>
  <si>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</si>
  <si>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</si>
  <si>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</si>
  <si>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</si>
  <si>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</si>
  <si>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</si>
  <si>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</si>
  <si>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</si>
  <si>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</si>
  <si>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</si>
  <si>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</si>
  <si>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</si>
  <si>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</si>
  <si>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</si>
  <si>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</si>
  <si>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</si>
  <si>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</si>
  <si>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</si>
  <si>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</si>
  <si>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</si>
  <si>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</si>
  <si>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</si>
  <si>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</si>
  <si>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</si>
  <si>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</si>
  <si>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</si>
  <si>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</si>
  <si>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</si>
  <si>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</si>
  <si>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</si>
  <si>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</si>
  <si>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</si>
  <si>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</si>
  <si>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</si>
  <si>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</si>
  <si>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</si>
  <si>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</si>
  <si>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</si>
  <si>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</si>
  <si>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</si>
  <si>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</si>
  <si>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</si>
  <si>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</si>
  <si>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</si>
  <si>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</si>
  <si>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</si>
  <si>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</si>
  <si>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</si>
  <si>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</si>
  <si>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</si>
  <si>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</si>
  <si>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</si>
  <si>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</si>
  <si>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</si>
  <si>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</si>
  <si>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</si>
  <si>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</si>
  <si>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</si>
  <si>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</si>
  <si>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</si>
  <si>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</si>
  <si>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</si>
  <si>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</si>
  <si>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</si>
  <si>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</si>
  <si>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</si>
  <si>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</si>
  <si>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</si>
  <si>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</si>
  <si>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</si>
  <si>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</si>
  <si>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</si>
  <si>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</si>
  <si>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</si>
  <si>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</si>
  <si>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</si>
  <si>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</si>
  <si>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</si>
  <si>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</si>
  <si>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</si>
  <si>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</si>
  <si>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</si>
  <si>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</si>
  <si>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</si>
  <si>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</si>
  <si>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</si>
  <si>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</si>
  <si>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</si>
  <si>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</si>
  <si>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</si>
  <si>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</si>
  <si>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</si>
  <si>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</si>
  <si>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</si>
  <si>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</si>
  <si>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</si>
  <si>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</si>
  <si>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</si>
  <si>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</si>
  <si>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</si>
  <si>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</si>
  <si>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</si>
  <si>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</si>
  <si>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</si>
  <si>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</si>
  <si>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</si>
  <si>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</si>
  <si>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</si>
  <si>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</si>
  <si>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</si>
  <si>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</si>
  <si>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</si>
  <si>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</si>
  <si>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</si>
  <si>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</si>
  <si>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</si>
  <si>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</si>
  <si>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</si>
  <si>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</si>
  <si>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</si>
  <si>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</si>
  <si>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</si>
  <si>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</si>
  <si>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</si>
  <si>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</si>
  <si>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</si>
  <si>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</si>
  <si>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</si>
  <si>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</si>
  <si>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</si>
  <si>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</si>
  <si>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</si>
  <si>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</si>
  <si>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</si>
  <si>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</si>
  <si>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</si>
  <si>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</si>
  <si>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</si>
  <si>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</si>
  <si>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</si>
  <si>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</si>
  <si>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</si>
  <si>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</si>
  <si>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</si>
  <si>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</si>
  <si>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</si>
  <si>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</si>
  <si>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</si>
  <si>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</si>
  <si>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</si>
  <si>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</si>
  <si>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</si>
  <si>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</si>
  <si>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</si>
  <si>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</si>
  <si>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</si>
  <si>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</si>
  <si>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</si>
  <si>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</si>
  <si>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</si>
  <si>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</si>
  <si>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</si>
  <si>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</si>
  <si>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</si>
  <si>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</si>
  <si>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</si>
  <si>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</si>
  <si>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</si>
  <si>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</si>
  <si>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</si>
  <si>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</si>
  <si>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</si>
  <si>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</si>
  <si>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</si>
  <si>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</si>
  <si>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</si>
  <si>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</si>
  <si>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</si>
  <si>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</si>
  <si>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</si>
  <si>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</si>
  <si>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</si>
  <si>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</si>
  <si>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</si>
  <si>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</si>
  <si>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</si>
  <si>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</si>
  <si>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</si>
  <si>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</si>
  <si>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</si>
  <si>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</si>
  <si>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</si>
  <si>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</si>
  <si>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</si>
  <si>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</si>
  <si>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</si>
  <si>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</si>
  <si>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</si>
  <si>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</si>
  <si>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</si>
  <si>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</si>
  <si>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</si>
  <si>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</si>
  <si>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</si>
  <si>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</si>
  <si>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</si>
  <si>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</si>
  <si>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</si>
  <si>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</si>
  <si>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</si>
  <si>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</si>
  <si>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</si>
  <si>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</si>
  <si>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</si>
  <si>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</si>
  <si>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</si>
  <si>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</si>
  <si>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</si>
  <si>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</si>
  <si>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</si>
  <si>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</si>
  <si>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</si>
  <si>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</si>
  <si>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</si>
  <si>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</si>
  <si>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</si>
  <si>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</si>
  <si>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</si>
  <si>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</si>
  <si>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</si>
  <si>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</si>
  <si>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</si>
  <si>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</si>
  <si>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</si>
  <si>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</si>
  <si>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</si>
  <si>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</si>
  <si>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</si>
  <si>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</si>
  <si>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</si>
  <si>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</si>
  <si>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</si>
  <si>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</si>
  <si>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</si>
  <si>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</si>
  <si>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</si>
  <si>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</si>
  <si>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</si>
  <si>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</si>
  <si>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</si>
  <si>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</si>
  <si>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</si>
  <si>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</si>
  <si>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</si>
  <si>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</si>
  <si>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</si>
  <si>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</si>
  <si>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</si>
  <si>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</si>
  <si>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</si>
  <si>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</si>
  <si>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</si>
  <si>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</si>
  <si>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</si>
  <si>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</si>
  <si>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</si>
  <si>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</si>
  <si>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</si>
  <si>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</si>
  <si>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</si>
  <si>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</si>
  <si>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</si>
  <si>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</si>
  <si>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</si>
  <si>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</si>
  <si>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</si>
  <si>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</si>
  <si>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</si>
  <si>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</si>
  <si>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</si>
  <si>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</si>
  <si>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</si>
  <si>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</si>
  <si>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</si>
  <si>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</si>
  <si>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</si>
  <si>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</si>
  <si>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</si>
  <si>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</si>
  <si>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</si>
  <si>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</si>
  <si>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</si>
  <si>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</si>
  <si>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</si>
  <si>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</si>
  <si>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</si>
  <si>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</si>
  <si>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</si>
  <si>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</si>
  <si>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</si>
  <si>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</si>
  <si>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</si>
  <si>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</si>
  <si>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</si>
  <si>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</si>
  <si>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</si>
  <si>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</si>
  <si>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</si>
  <si>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</si>
  <si>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</si>
  <si>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</si>
  <si>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</si>
  <si>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</si>
  <si>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</si>
  <si>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</si>
  <si>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</si>
  <si>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</si>
  <si>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</si>
  <si>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</si>
  <si>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</si>
  <si>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</si>
  <si>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</si>
  <si>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</si>
  <si>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</si>
  <si>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</si>
  <si>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</si>
  <si>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</si>
  <si>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</si>
  <si>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</si>
  <si>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</si>
  <si>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</si>
  <si>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</si>
  <si>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</si>
  <si>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</si>
  <si>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</si>
  <si>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</si>
  <si>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</si>
  <si>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</si>
  <si>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</si>
  <si>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</si>
  <si>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</si>
  <si>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</si>
  <si>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</si>
  <si>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</si>
  <si>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</si>
  <si>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</si>
  <si>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</si>
  <si>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</si>
  <si>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</si>
  <si>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</si>
  <si>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</si>
  <si>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</si>
  <si>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</si>
  <si>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</si>
  <si>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</si>
  <si>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</si>
  <si>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</si>
  <si>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</si>
  <si>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</si>
  <si>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</si>
  <si>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</si>
  <si>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</si>
  <si>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</si>
  <si>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</si>
  <si>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</si>
  <si>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</si>
  <si>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</si>
  <si>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</si>
  <si>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</si>
  <si>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</si>
  <si>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</si>
  <si>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</si>
  <si>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</si>
  <si>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</si>
  <si>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</si>
  <si>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</si>
  <si>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</si>
  <si>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</si>
  <si>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</si>
  <si>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</si>
  <si>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</si>
  <si>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</si>
  <si>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</si>
  <si>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</si>
  <si>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</si>
  <si>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</si>
  <si>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</si>
  <si>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</si>
  <si>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</si>
  <si>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</si>
  <si>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</si>
  <si>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</si>
  <si>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</si>
  <si>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</si>
  <si>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</si>
  <si>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</si>
  <si>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</si>
  <si>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</si>
  <si>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</si>
  <si>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</si>
  <si>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</si>
  <si>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</si>
  <si>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</si>
  <si>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</si>
  <si>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</si>
  <si>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</si>
  <si>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</si>
  <si>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</si>
  <si>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</si>
  <si>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</si>
  <si>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</si>
  <si>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</si>
  <si>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</si>
  <si>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</si>
  <si>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</si>
  <si>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</si>
  <si>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</si>
  <si>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</si>
  <si>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</si>
  <si>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</si>
  <si>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</si>
  <si>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</si>
  <si>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</si>
  <si>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</si>
  <si>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</si>
  <si>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</si>
  <si>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</si>
  <si>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</si>
  <si>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</si>
  <si>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</si>
  <si>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</si>
  <si>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</si>
  <si>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</si>
  <si>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</si>
  <si>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</si>
  <si>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</si>
  <si>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</si>
  <si>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</si>
  <si>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</si>
  <si>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</si>
  <si>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</si>
  <si>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</si>
  <si>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</si>
  <si>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</si>
  <si>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</si>
  <si>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</si>
  <si>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</si>
  <si>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</si>
  <si>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</si>
  <si>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</si>
  <si>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</si>
  <si>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</si>
  <si>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</si>
  <si>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</si>
  <si>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</si>
  <si>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</si>
  <si>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</si>
  <si>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</si>
  <si>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</si>
  <si>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</si>
  <si>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</si>
  <si>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</si>
  <si>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</si>
  <si>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</si>
  <si>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</si>
  <si>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</si>
  <si>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</si>
  <si>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</si>
  <si>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</si>
  <si>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</si>
  <si>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</si>
  <si>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</si>
  <si>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</si>
  <si>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</si>
  <si>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</si>
  <si>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</si>
  <si>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</si>
  <si>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</si>
  <si>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</si>
  <si>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</si>
  <si>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</si>
  <si>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</si>
  <si>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</si>
  <si>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</si>
  <si>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</si>
  <si>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</si>
  <si>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</si>
  <si>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</si>
  <si>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</si>
  <si>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</si>
  <si>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</si>
  <si>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</si>
  <si>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</si>
  <si>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</si>
  <si>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</si>
  <si>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</si>
  <si>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</si>
  <si>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</si>
  <si>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</si>
  <si>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</si>
  <si>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</si>
  <si>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</si>
  <si>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</si>
  <si>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</si>
  <si>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</si>
  <si>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</si>
  <si>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</si>
  <si>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</si>
  <si>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</si>
  <si>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</si>
  <si>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</si>
  <si>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</si>
  <si>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</si>
  <si>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</si>
  <si>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</si>
  <si>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</si>
  <si>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</si>
  <si>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</si>
  <si>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</si>
  <si>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</si>
  <si>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</si>
  <si>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</si>
  <si>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</si>
  <si>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</si>
  <si>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</si>
  <si>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</si>
  <si>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</si>
  <si>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</si>
  <si>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</si>
  <si>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</si>
  <si>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</si>
  <si>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</si>
  <si>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</si>
  <si>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</si>
  <si>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</si>
  <si>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</si>
  <si>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</si>
  <si>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</si>
  <si>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</si>
  <si>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</si>
  <si>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</si>
  <si>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</si>
  <si>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</si>
  <si>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</si>
  <si>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</si>
  <si>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</si>
  <si>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</si>
  <si>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</si>
  <si>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</si>
  <si>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</si>
  <si>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</si>
  <si>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</si>
  <si>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</si>
  <si>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</si>
  <si>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</si>
  <si>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</si>
  <si>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</si>
  <si>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</si>
  <si>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</si>
  <si>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</si>
  <si>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</si>
  <si>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</si>
  <si>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</si>
  <si>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</si>
  <si>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</si>
  <si>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</si>
  <si>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</si>
  <si>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</si>
  <si>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</si>
  <si>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</si>
  <si>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</si>
  <si>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</si>
  <si>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</si>
  <si>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</si>
  <si>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</si>
  <si>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</si>
  <si>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</si>
  <si>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</si>
  <si>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</si>
  <si>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</si>
  <si>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</si>
  <si>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</si>
  <si>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</si>
  <si>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</si>
  <si>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</si>
  <si>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</si>
  <si>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</si>
  <si>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</si>
  <si>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</si>
  <si>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</si>
  <si>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</si>
  <si>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</si>
  <si>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</si>
  <si>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</si>
  <si>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</si>
  <si>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</si>
  <si>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</si>
  <si>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</si>
  <si>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</si>
  <si>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</si>
  <si>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</si>
  <si>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</si>
  <si>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</si>
  <si>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</si>
  <si>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</si>
  <si>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</si>
  <si>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</si>
  <si>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</si>
  <si>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</si>
  <si>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</si>
  <si>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</si>
  <si>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</si>
  <si>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</si>
  <si>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</si>
  <si>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</si>
  <si>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</si>
  <si>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</si>
  <si>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</si>
  <si>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</si>
  <si>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</si>
  <si>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</si>
  <si>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</si>
  <si>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</si>
  <si>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</si>
  <si>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</si>
  <si>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</si>
  <si>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</si>
  <si>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</si>
  <si>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</si>
  <si>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</si>
  <si>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</si>
  <si>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</si>
  <si>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</si>
  <si>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</si>
  <si>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</si>
  <si>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</si>
  <si>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</si>
  <si>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</si>
  <si>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</si>
  <si>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</si>
  <si>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</si>
  <si>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</si>
  <si>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</si>
  <si>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</si>
  <si>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</si>
  <si>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</si>
  <si>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</si>
  <si>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</si>
  <si>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</si>
  <si>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</si>
  <si>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</si>
  <si>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</si>
  <si>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</si>
  <si>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</si>
  <si>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</si>
  <si>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</si>
  <si>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</si>
  <si>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</si>
  <si>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</si>
  <si>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</si>
  <si>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</si>
  <si>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</si>
  <si>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</si>
  <si>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</si>
  <si>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</si>
  <si>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</si>
  <si>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</si>
  <si>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</si>
  <si>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</si>
  <si>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</si>
  <si>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</si>
  <si>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</si>
  <si>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</si>
  <si>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</si>
  <si>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</si>
  <si>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</si>
  <si>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</si>
  <si>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</si>
  <si>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</si>
  <si>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</si>
  <si>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</si>
  <si>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</si>
  <si>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</si>
  <si>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</si>
  <si>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</si>
  <si>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</si>
  <si>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</si>
  <si>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</si>
  <si>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</si>
  <si>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</si>
  <si>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</si>
  <si>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</si>
  <si>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</si>
  <si>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</si>
  <si>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</si>
  <si>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</si>
  <si>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</si>
  <si>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</si>
  <si>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</si>
  <si>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</si>
  <si>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</si>
  <si>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</si>
  <si>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</si>
  <si>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</si>
  <si>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</si>
  <si>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</si>
  <si>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</si>
  <si>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</si>
  <si>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</si>
  <si>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</si>
  <si>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</si>
  <si>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</si>
  <si>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</si>
  <si>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</si>
  <si>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</si>
  <si>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</si>
  <si>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</si>
  <si>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</si>
  <si>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</si>
  <si>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</si>
  <si>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</si>
  <si>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</si>
  <si>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</si>
  <si>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</si>
  <si>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</si>
  <si>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</si>
  <si>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</si>
  <si>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</si>
  <si>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</si>
  <si>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</si>
  <si>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</si>
  <si>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</si>
  <si>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</si>
  <si>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</si>
  <si>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</si>
  <si>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</si>
  <si>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</si>
  <si>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</si>
  <si>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</si>
  <si>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</si>
  <si>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</si>
  <si>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</si>
  <si>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</si>
  <si>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</si>
  <si>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</si>
  <si>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</si>
  <si>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</si>
  <si>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</si>
  <si>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</si>
  <si>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</si>
  <si>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</si>
  <si>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</si>
  <si>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</si>
  <si>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</si>
  <si>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</si>
  <si>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</si>
  <si>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</si>
  <si>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</si>
  <si>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</si>
  <si>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</si>
  <si>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</si>
  <si>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</si>
  <si>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</si>
  <si>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</si>
  <si>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</si>
  <si>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</si>
  <si>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</si>
  <si>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</si>
  <si>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</si>
  <si>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</si>
  <si>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</si>
  <si>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</si>
  <si>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</si>
  <si>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</si>
  <si>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</si>
  <si>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</si>
  <si>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</si>
  <si>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</si>
  <si>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</si>
  <si>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</si>
  <si>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</si>
  <si>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</si>
  <si>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</si>
  <si>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</si>
  <si>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</si>
  <si>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</si>
  <si>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</si>
  <si>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</si>
  <si>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</si>
  <si>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</si>
  <si>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</si>
  <si>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</si>
  <si>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</si>
  <si>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</si>
  <si>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</si>
  <si>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</si>
  <si>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</si>
  <si>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</si>
  <si>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</si>
  <si>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</si>
  <si>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</si>
  <si>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</si>
  <si>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</si>
  <si>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</si>
  <si>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</si>
  <si>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</si>
  <si>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</si>
  <si>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</si>
  <si>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</si>
  <si>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</si>
  <si>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</si>
  <si>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</si>
  <si>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</si>
  <si>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</si>
  <si>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</si>
  <si>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</si>
  <si>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</si>
  <si>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</si>
  <si>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</si>
  <si>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</si>
  <si>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</si>
  <si>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</si>
  <si>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</si>
  <si>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</si>
  <si>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</si>
  <si>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</si>
  <si>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</si>
  <si>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</si>
  <si>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</si>
  <si>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</si>
  <si>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</si>
  <si>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</si>
  <si>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</si>
  <si>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</si>
  <si>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</si>
  <si>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</si>
  <si>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</si>
  <si>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</si>
  <si>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</si>
  <si>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</si>
  <si>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</si>
  <si>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</si>
  <si>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</si>
  <si>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</si>
  <si>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</si>
  <si>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</si>
  <si>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</si>
  <si>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</si>
  <si>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</si>
  <si>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</si>
  <si>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</si>
  <si>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</si>
  <si>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</si>
  <si>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</si>
  <si>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</si>
  <si>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</si>
  <si>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</si>
  <si>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</si>
  <si>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</si>
  <si>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</si>
  <si>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</si>
  <si>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</si>
  <si>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</si>
  <si>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</si>
  <si>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</si>
  <si>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</si>
  <si>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</si>
  <si>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</si>
  <si>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</si>
  <si>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</si>
  <si>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</si>
  <si>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</si>
  <si>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</si>
  <si>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</si>
  <si>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</si>
  <si>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</si>
  <si>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</si>
  <si>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</si>
  <si>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</si>
  <si>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</si>
  <si>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</si>
  <si>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</si>
  <si>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</si>
  <si>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</si>
  <si>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</si>
  <si>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</si>
  <si>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</si>
  <si>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</si>
  <si>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</si>
  <si>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</si>
  <si>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</si>
  <si>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</si>
  <si>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</si>
  <si>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</si>
  <si>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</si>
  <si>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</si>
  <si>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</si>
  <si>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</si>
  <si>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</si>
  <si>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</si>
  <si>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</si>
  <si>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</si>
  <si>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</si>
  <si>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</si>
  <si>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</si>
  <si>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</si>
  <si>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</si>
  <si>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</si>
  <si>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</si>
  <si>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</si>
  <si>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</si>
  <si>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</si>
  <si>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</si>
  <si>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</si>
  <si>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</si>
  <si>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</si>
  <si>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</si>
  <si>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</si>
  <si>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</si>
  <si>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</si>
  <si>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</si>
  <si>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</si>
  <si>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</si>
  <si>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</si>
  <si>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</si>
  <si>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</si>
  <si>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</si>
  <si>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</si>
  <si>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</si>
  <si>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</si>
  <si>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</si>
  <si>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</si>
  <si>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</si>
  <si>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</si>
  <si>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</si>
  <si>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</si>
  <si>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</si>
  <si>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</si>
  <si>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</si>
  <si>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</si>
  <si>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</si>
  <si>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</si>
  <si>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</si>
  <si>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</si>
  <si>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</si>
  <si>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</si>
  <si>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</si>
  <si>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</si>
  <si>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</si>
  <si>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</si>
  <si>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</si>
  <si>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</si>
  <si>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</si>
  <si>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</si>
  <si>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</si>
  <si>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</si>
  <si>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</si>
  <si>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</si>
  <si>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</si>
  <si>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</si>
  <si>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</si>
  <si>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</si>
  <si>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</si>
  <si>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</si>
  <si>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</si>
  <si>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</si>
  <si>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</si>
  <si>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</si>
  <si>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</si>
  <si>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</si>
  <si>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</si>
  <si>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</si>
  <si>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</si>
  <si>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</si>
  <si>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</si>
  <si>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</si>
  <si>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</si>
  <si>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</si>
  <si>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</si>
  <si>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</si>
  <si>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</si>
  <si>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</si>
  <si>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</si>
  <si>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</si>
  <si>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</si>
  <si>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</si>
  <si>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</si>
  <si>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</si>
  <si>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</si>
  <si>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</si>
  <si>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</si>
  <si>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</si>
  <si>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</si>
  <si>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</si>
  <si>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</si>
  <si>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</si>
  <si>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</si>
  <si>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</si>
  <si>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</si>
  <si>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</si>
  <si>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</si>
  <si>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</si>
  <si>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</si>
  <si>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</si>
  <si>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</si>
  <si>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</si>
  <si>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</si>
  <si>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</si>
  <si>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</si>
  <si>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</si>
  <si>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</si>
  <si>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</si>
  <si>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</si>
  <si>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</si>
  <si>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</si>
  <si>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</si>
  <si>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</si>
  <si>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</si>
  <si>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</si>
  <si>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</si>
  <si>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</si>
  <si>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</si>
  <si>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</si>
  <si>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</si>
  <si>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</si>
  <si>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</si>
  <si>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</si>
  <si>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</si>
  <si>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</si>
  <si>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</si>
  <si>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</si>
  <si>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</si>
  <si>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</si>
  <si>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</si>
  <si>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</si>
  <si>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</si>
  <si>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</si>
  <si>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</si>
  <si>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</si>
  <si>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</si>
  <si>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</si>
  <si>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</si>
  <si>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</si>
  <si>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</si>
  <si>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</si>
  <si>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</si>
  <si>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</si>
  <si>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</si>
  <si>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</si>
  <si>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</si>
  <si>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</si>
  <si>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</si>
  <si>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</si>
  <si>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</si>
  <si>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</si>
  <si>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</si>
  <si>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</si>
  <si>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</si>
  <si>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</si>
  <si>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</si>
  <si>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</si>
  <si>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</si>
  <si>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</si>
  <si>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</si>
  <si>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</si>
  <si>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</si>
  <si>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</si>
  <si>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</si>
  <si>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</si>
  <si>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</si>
  <si>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</si>
  <si>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</si>
  <si>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</si>
  <si>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</si>
  <si>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</si>
  <si>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</si>
  <si>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</si>
  <si>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</si>
  <si>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</si>
  <si>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</si>
  <si>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</si>
  <si>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</si>
  <si>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</si>
  <si>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</si>
  <si>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</si>
  <si>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</si>
  <si>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</si>
  <si>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</si>
  <si>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</si>
  <si>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</si>
  <si>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</si>
  <si>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</si>
  <si>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</si>
  <si>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</si>
  <si>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</si>
  <si>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</si>
  <si>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</si>
  <si>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</si>
  <si>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</si>
  <si>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</si>
  <si>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</si>
  <si>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</si>
  <si>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</si>
  <si>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</si>
  <si>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</si>
  <si>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</si>
  <si>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</si>
  <si>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</si>
  <si>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</si>
  <si>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</si>
  <si>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</si>
  <si>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</si>
  <si>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</si>
  <si>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</si>
  <si>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</si>
  <si>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</si>
  <si>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</si>
  <si>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</si>
  <si>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</si>
  <si>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</si>
  <si>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</si>
  <si>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</si>
  <si>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</si>
  <si>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</si>
  <si>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</si>
  <si>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</si>
  <si>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</si>
  <si>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</si>
  <si>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</si>
  <si>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</si>
  <si>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</si>
  <si>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</si>
  <si>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</si>
  <si>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</si>
  <si>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</si>
  <si>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</si>
  <si>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</si>
  <si>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</si>
  <si>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</si>
  <si>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</si>
  <si>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</si>
  <si>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</si>
  <si>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</si>
  <si>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</si>
  <si>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</si>
  <si>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</si>
  <si>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</si>
  <si>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</si>
  <si>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</si>
  <si>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</si>
  <si>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</si>
  <si>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</si>
  <si>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</si>
  <si>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</si>
  <si>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</si>
  <si>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</si>
  <si>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</si>
  <si>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</si>
  <si>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</si>
  <si>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</si>
  <si>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</si>
  <si>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</si>
  <si>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</si>
  <si>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</si>
  <si>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</si>
  <si>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</si>
  <si>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</si>
  <si>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</si>
  <si>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</si>
  <si>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</si>
  <si>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</si>
  <si>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</si>
  <si>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</si>
  <si>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</si>
  <si>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</si>
  <si>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</si>
  <si>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</si>
  <si>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</si>
  <si>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</si>
  <si>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</si>
  <si>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</si>
  <si>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</si>
  <si>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</si>
  <si>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</si>
  <si>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</si>
  <si>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</si>
  <si>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</si>
  <si>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</si>
  <si>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</si>
  <si>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</si>
  <si>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</si>
  <si>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</si>
  <si>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</si>
  <si>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</si>
  <si>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</si>
  <si>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</si>
  <si>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</si>
  <si>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</si>
  <si>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</si>
  <si>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</si>
  <si>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</si>
  <si>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</si>
  <si>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</si>
  <si>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</si>
  <si>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</si>
  <si>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</si>
  <si>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</si>
  <si>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</si>
  <si>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</si>
  <si>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</si>
  <si>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</si>
  <si>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</si>
  <si>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</si>
  <si>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</si>
  <si>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</si>
  <si>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</si>
  <si>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</si>
  <si>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</si>
  <si>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</si>
  <si>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</si>
  <si>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</si>
  <si>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</si>
  <si>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</si>
  <si>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</si>
  <si>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</si>
  <si>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</si>
  <si>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</si>
  <si>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</si>
  <si>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</si>
  <si>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</si>
  <si>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</si>
  <si>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</si>
  <si>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</si>
  <si>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</si>
  <si>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</si>
  <si>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</si>
  <si>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</si>
  <si>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</si>
  <si>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</si>
  <si>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</si>
  <si>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</si>
  <si>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</si>
  <si>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</si>
  <si>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</si>
  <si>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</si>
  <si>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</si>
  <si>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</si>
  <si>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</si>
  <si>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</si>
  <si>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</si>
  <si>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</si>
  <si>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</si>
  <si>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</si>
  <si>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</si>
  <si>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</si>
  <si>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</si>
  <si>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</si>
  <si>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</si>
  <si>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</si>
  <si>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</si>
  <si>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</si>
  <si>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</si>
  <si>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</si>
  <si>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</si>
  <si>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</si>
  <si>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</si>
  <si>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</si>
  <si>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</si>
  <si>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</si>
  <si>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</si>
  <si>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</si>
  <si>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</si>
  <si>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</si>
  <si>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</si>
  <si>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</si>
  <si>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</si>
  <si>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</si>
  <si>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</si>
  <si>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</si>
  <si>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</si>
  <si>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</si>
  <si>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</si>
  <si>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</si>
  <si>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</si>
  <si>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</si>
  <si>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</si>
  <si>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</si>
  <si>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</si>
  <si>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</si>
  <si>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</si>
  <si>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</si>
  <si>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</si>
  <si>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</si>
  <si>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</si>
  <si>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</si>
  <si>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</si>
  <si>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</si>
  <si>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</si>
  <si>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</si>
  <si>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</si>
  <si>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</si>
  <si>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</si>
  <si>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</si>
  <si>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</si>
  <si>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</si>
  <si>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</si>
  <si>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</si>
  <si>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</si>
  <si>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</si>
  <si>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</si>
  <si>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</si>
  <si>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</si>
  <si>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</si>
  <si>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</si>
  <si>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</si>
  <si>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</si>
  <si>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</si>
  <si>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</si>
  <si>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</si>
  <si>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</si>
  <si>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</si>
  <si>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</si>
  <si>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</si>
  <si>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</si>
  <si>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</si>
  <si>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</si>
  <si>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</si>
  <si>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</si>
  <si>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</si>
  <si>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</si>
  <si>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</si>
  <si>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</si>
  <si>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</si>
  <si>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</si>
  <si>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</si>
  <si>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</si>
  <si>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</si>
  <si>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</si>
  <si>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</si>
  <si>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</si>
  <si>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</si>
  <si>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</si>
  <si>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</si>
  <si>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</si>
  <si>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</si>
  <si>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</si>
  <si>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</si>
  <si>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</si>
  <si>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</si>
  <si>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</si>
  <si>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</si>
  <si>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</si>
  <si>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</si>
  <si>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</si>
  <si>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</si>
  <si>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</si>
  <si>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</si>
  <si>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</si>
  <si>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</si>
  <si>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</si>
  <si>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</si>
  <si>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</si>
  <si>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</si>
  <si>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</si>
  <si>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</si>
  <si>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</si>
  <si>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</si>
  <si>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</si>
  <si>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</si>
  <si>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</si>
  <si>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</si>
  <si>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</si>
  <si>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</si>
  <si>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</si>
  <si>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</si>
  <si>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</si>
  <si>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</si>
  <si>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</si>
  <si>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</si>
  <si>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</si>
  <si>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</si>
  <si>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</si>
  <si>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</si>
  <si>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</si>
  <si>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</si>
  <si>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</si>
  <si>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</si>
  <si>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</si>
  <si>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</si>
  <si>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</si>
  <si>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</si>
  <si>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</si>
  <si>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</si>
  <si>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</si>
  <si>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</si>
  <si>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</si>
  <si>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</si>
  <si>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</si>
  <si>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</si>
  <si>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</si>
  <si>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</si>
  <si>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</si>
  <si>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</si>
  <si>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</si>
  <si>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</si>
  <si>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</si>
  <si>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</si>
  <si>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</si>
  <si>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</si>
  <si>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</si>
  <si>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</si>
  <si>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</si>
  <si>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</si>
  <si>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</si>
  <si>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</si>
  <si>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</si>
  <si>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</si>
  <si>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</si>
  <si>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</si>
  <si>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</si>
  <si>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</si>
  <si>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</si>
  <si>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</si>
  <si>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</si>
  <si>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</si>
  <si>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</si>
  <si>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</si>
  <si>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</si>
  <si>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</si>
  <si>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</si>
  <si>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</si>
  <si>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</si>
  <si>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</si>
  <si>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</si>
  <si>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</si>
  <si>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</si>
  <si>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</si>
  <si>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</si>
  <si>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</si>
  <si>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</si>
  <si>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</si>
  <si>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</si>
  <si>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</si>
  <si>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</si>
  <si>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</si>
  <si>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</si>
  <si>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</si>
  <si>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</si>
  <si>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</si>
  <si>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</si>
  <si>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</si>
  <si>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</si>
  <si>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</si>
  <si>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</si>
  <si>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</si>
  <si>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</si>
  <si>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</si>
  <si>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</si>
  <si>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</si>
  <si>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</si>
  <si>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</si>
  <si>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</si>
  <si>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</si>
  <si>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</si>
  <si>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</si>
  <si>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</si>
  <si>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</si>
  <si>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</si>
  <si>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</si>
  <si>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</si>
  <si>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</si>
  <si>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</si>
  <si>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</si>
  <si>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</si>
  <si>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</si>
  <si>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</si>
  <si>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</si>
  <si>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</si>
  <si>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</si>
  <si>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</si>
  <si>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</si>
  <si>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</si>
  <si>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</si>
  <si>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</si>
  <si>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</si>
  <si>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</si>
  <si>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</si>
  <si>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</si>
  <si>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</si>
  <si>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</si>
  <si>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</si>
  <si>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</si>
  <si>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</si>
  <si>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</si>
  <si>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</si>
  <si>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</si>
  <si>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</si>
  <si>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</si>
  <si>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</si>
  <si>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</si>
  <si>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</si>
  <si>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</si>
  <si>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</si>
  <si>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</si>
  <si>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</si>
  <si>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</si>
  <si>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</si>
  <si>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</si>
  <si>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</si>
  <si>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</si>
  <si>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</si>
  <si>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</si>
  <si>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</si>
  <si>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</si>
  <si>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</si>
  <si>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</si>
  <si>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</si>
  <si>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</si>
  <si>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</si>
  <si>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</si>
  <si>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</si>
  <si>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</si>
  <si>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</si>
  <si>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</si>
  <si>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</si>
  <si>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</si>
  <si>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</si>
  <si>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</si>
  <si>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</si>
  <si>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</si>
  <si>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</si>
  <si>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</si>
  <si>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</si>
  <si>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</si>
  <si>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</si>
  <si>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</si>
  <si>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</si>
  <si>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</si>
  <si>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</si>
  <si>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</si>
  <si>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</si>
  <si>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</si>
  <si>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</si>
  <si>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</si>
  <si>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</si>
  <si>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</si>
  <si>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</si>
  <si>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</si>
  <si>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</si>
  <si>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</si>
  <si>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</si>
  <si>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</si>
  <si>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</si>
  <si>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</si>
  <si>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</si>
  <si>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</si>
  <si>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</si>
  <si>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</si>
  <si>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</si>
  <si>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</si>
  <si>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</si>
  <si>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</si>
  <si>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</si>
  <si>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</si>
  <si>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</si>
  <si>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</si>
  <si>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</si>
  <si>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</si>
  <si>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</si>
  <si>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</si>
  <si>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</si>
  <si>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</si>
  <si>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</si>
  <si>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</si>
  <si>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</si>
  <si>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</si>
  <si>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</si>
  <si>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</si>
  <si>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</si>
  <si>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</si>
  <si>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</si>
  <si>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</si>
  <si>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</si>
  <si>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</si>
  <si>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</si>
  <si>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</si>
  <si>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</si>
  <si>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</si>
  <si>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</si>
  <si>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</si>
  <si>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</si>
  <si>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</si>
  <si>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</si>
  <si>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</si>
  <si>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</si>
  <si>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</si>
  <si>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</si>
  <si>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</si>
  <si>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</si>
  <si>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</si>
  <si>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</si>
  <si>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</si>
  <si>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</si>
  <si>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</si>
  <si>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</si>
  <si>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</si>
  <si>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</si>
  <si>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</si>
  <si>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</si>
  <si>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</si>
  <si>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</si>
  <si>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</si>
  <si>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</si>
  <si>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</si>
  <si>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</si>
  <si>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</si>
  <si>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</si>
  <si>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</si>
  <si>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</si>
  <si>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</si>
  <si>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</si>
  <si>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</si>
  <si>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</si>
  <si>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</si>
  <si>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</si>
  <si>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</si>
  <si>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</si>
  <si>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</si>
  <si>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</si>
  <si>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</si>
  <si>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</si>
  <si>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</si>
  <si>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</si>
  <si>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</si>
  <si>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</si>
  <si>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</si>
  <si>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</si>
  <si>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</si>
  <si>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</si>
  <si>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</si>
  <si>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</si>
  <si>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</si>
  <si>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</si>
  <si>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</si>
  <si>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</si>
  <si>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</si>
  <si>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</si>
  <si>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</si>
  <si>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</si>
  <si>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</si>
  <si>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</si>
  <si>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</si>
  <si>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</si>
  <si>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</si>
  <si>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</si>
  <si>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</si>
  <si>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</si>
  <si>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</si>
  <si>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</si>
  <si>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</si>
  <si>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</si>
  <si>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</si>
  <si>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</si>
  <si>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</si>
  <si>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</si>
  <si>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</si>
  <si>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</si>
  <si>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</si>
  <si>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</si>
  <si>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</si>
  <si>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</si>
  <si>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</si>
  <si>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</si>
  <si>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</si>
  <si>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</si>
  <si>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</si>
  <si>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</si>
  <si>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</si>
  <si>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</si>
  <si>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</si>
  <si>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</si>
  <si>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</si>
  <si>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</si>
  <si>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</si>
  <si>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</si>
  <si>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</si>
  <si>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</si>
  <si>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</si>
  <si>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</si>
  <si>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</si>
  <si>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</si>
  <si>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</si>
  <si>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</si>
  <si>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</si>
  <si>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</si>
  <si>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</si>
  <si>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</si>
  <si>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</si>
  <si>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</si>
  <si>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</si>
  <si>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</si>
  <si>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</si>
  <si>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</si>
  <si>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</si>
  <si>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</si>
  <si>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</si>
  <si>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</si>
  <si>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</si>
  <si>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</si>
  <si>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</si>
  <si>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</si>
  <si>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</si>
  <si>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</si>
  <si>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</si>
  <si>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</si>
  <si>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</si>
  <si>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</si>
  <si>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</si>
  <si>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</si>
  <si>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</si>
  <si>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</si>
  <si>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</si>
  <si>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</si>
  <si>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</si>
  <si>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</si>
  <si>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</si>
  <si>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</si>
  <si>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</si>
  <si>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</si>
  <si>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</si>
  <si>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</si>
  <si>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</si>
  <si>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</si>
  <si>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</si>
  <si>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</si>
  <si>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</si>
  <si>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</si>
  <si>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</si>
  <si>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</si>
  <si>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</si>
  <si>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</si>
  <si>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</si>
  <si>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</si>
  <si>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</si>
  <si>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</si>
  <si>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</si>
  <si>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</si>
  <si>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</si>
  <si>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</si>
  <si>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</si>
  <si>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</si>
  <si>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</si>
  <si>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</si>
  <si>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</si>
  <si>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</si>
  <si>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</si>
  <si>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</si>
  <si>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</si>
  <si>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</si>
  <si>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</si>
  <si>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</si>
  <si>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</si>
  <si>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</si>
  <si>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</si>
  <si>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</si>
  <si>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</si>
  <si>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</si>
  <si>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</si>
  <si>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</si>
  <si>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</si>
  <si>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</si>
  <si>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</si>
  <si>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</si>
  <si>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</si>
  <si>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</si>
  <si>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</si>
  <si>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</si>
  <si>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</si>
  <si>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</si>
  <si>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</si>
  <si>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</si>
  <si>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</si>
  <si>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</si>
  <si>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</si>
  <si>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</si>
  <si>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</si>
  <si>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</si>
  <si>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</si>
  <si>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</si>
  <si>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</si>
  <si>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</si>
  <si>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</si>
  <si>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</si>
  <si>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</si>
  <si>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</si>
  <si>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</si>
  <si>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</si>
  <si>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</si>
  <si>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</si>
  <si>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</si>
  <si>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</si>
  <si>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</si>
  <si>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</si>
  <si>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</si>
  <si>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</si>
  <si>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</si>
  <si>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</si>
  <si>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</si>
  <si>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</si>
  <si>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</si>
  <si>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</si>
  <si>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</si>
  <si>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</si>
  <si>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</si>
  <si>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</si>
  <si>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</si>
  <si>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</si>
  <si>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</si>
  <si>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</si>
  <si>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</si>
  <si>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</si>
  <si>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</si>
  <si>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</si>
  <si>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</si>
  <si>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</si>
  <si>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</si>
  <si>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</si>
  <si>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</si>
  <si>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</si>
  <si>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</si>
  <si>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</si>
  <si>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</si>
  <si>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</si>
  <si>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</si>
  <si>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</si>
  <si>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</si>
  <si>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</si>
  <si>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</si>
  <si>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</si>
  <si>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</si>
  <si>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</si>
  <si>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</si>
  <si>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</si>
  <si>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</si>
  <si>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</si>
  <si>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</si>
  <si>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</si>
  <si>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</si>
  <si>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</si>
  <si>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</si>
  <si>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</si>
  <si>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</si>
  <si>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</si>
  <si>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</si>
  <si>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</si>
  <si>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</si>
  <si>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</si>
  <si>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</si>
  <si>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</si>
  <si>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</si>
  <si>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</si>
  <si>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</si>
  <si>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</si>
  <si>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</si>
  <si>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</si>
  <si>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</si>
  <si>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</si>
  <si>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</si>
  <si>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</si>
  <si>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</si>
  <si>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</si>
  <si>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</si>
  <si>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</si>
  <si>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</si>
  <si>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</si>
  <si>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</si>
  <si>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</si>
  <si>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</si>
  <si>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</si>
  <si>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</si>
  <si>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</si>
  <si>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</si>
  <si>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</si>
  <si>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</si>
  <si>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</si>
  <si>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</si>
  <si>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</si>
  <si>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</si>
  <si>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</si>
  <si>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</si>
  <si>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</si>
  <si>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</si>
  <si>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</si>
  <si>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</si>
  <si>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</si>
  <si>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</si>
  <si>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</si>
  <si>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</si>
  <si>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</si>
  <si>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</si>
  <si>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</si>
  <si>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</si>
  <si>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</si>
  <si>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</si>
  <si>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</si>
  <si>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</si>
  <si>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</si>
  <si>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</si>
  <si>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</si>
  <si>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</si>
  <si>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</si>
  <si>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</si>
  <si>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</si>
  <si>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</si>
  <si>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</si>
  <si>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</si>
  <si>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</si>
  <si>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</si>
  <si>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</si>
  <si>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</si>
  <si>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</si>
  <si>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</si>
  <si>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</si>
  <si>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</si>
  <si>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</si>
  <si>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</si>
  <si>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</si>
  <si>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</si>
  <si>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</si>
  <si>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</si>
  <si>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</si>
  <si>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</si>
  <si>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</si>
  <si>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</si>
  <si>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</si>
  <si>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</si>
  <si>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</si>
  <si>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</si>
  <si>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</si>
  <si>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</si>
  <si>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</si>
  <si>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</si>
  <si>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</si>
  <si>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</si>
  <si>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</si>
  <si>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</si>
  <si>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</si>
  <si>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</si>
  <si>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</si>
  <si>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</si>
  <si>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</si>
  <si>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</si>
  <si>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</si>
  <si>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</si>
  <si>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</si>
  <si>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</si>
  <si>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</si>
  <si>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</si>
  <si>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</si>
  <si>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</si>
  <si>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</si>
  <si>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</si>
  <si>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</si>
  <si>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</si>
  <si>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</si>
  <si>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</si>
  <si>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</si>
  <si>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</si>
  <si>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</si>
  <si>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</si>
  <si>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</si>
  <si>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</si>
  <si>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</si>
  <si>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</si>
  <si>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</si>
  <si>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</si>
  <si>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</si>
  <si>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</si>
  <si>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</si>
  <si>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</si>
  <si>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</si>
  <si>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</si>
  <si>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</si>
  <si>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</si>
  <si>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</si>
  <si>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</si>
  <si>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</si>
  <si>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</si>
  <si>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</si>
  <si>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</si>
  <si>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</si>
  <si>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</si>
  <si>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</si>
  <si>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</si>
  <si>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</si>
  <si>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</si>
  <si>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</si>
  <si>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</si>
  <si>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</si>
  <si>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</si>
  <si>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</si>
  <si>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</si>
  <si>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</si>
  <si>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</si>
  <si>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</si>
  <si>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</si>
  <si>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</si>
  <si>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</si>
  <si>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</si>
  <si>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</si>
  <si>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</si>
  <si>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</si>
  <si>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</si>
  <si>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</si>
  <si>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</si>
  <si>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</si>
  <si>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</si>
  <si>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</si>
  <si>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</si>
  <si>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</si>
  <si>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</si>
  <si>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</si>
  <si>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</si>
  <si>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</si>
  <si>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</si>
  <si>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</si>
  <si>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</si>
  <si>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</si>
  <si>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</si>
  <si>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</si>
  <si>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</si>
  <si>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</si>
  <si>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</si>
  <si>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</si>
  <si>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</si>
  <si>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</si>
  <si>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</si>
  <si>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</si>
  <si>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</si>
  <si>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</si>
  <si>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</si>
  <si>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</si>
  <si>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</si>
  <si>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</si>
  <si>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</si>
  <si>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</si>
  <si>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</si>
  <si>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</si>
  <si>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</si>
  <si>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</si>
  <si>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</si>
  <si>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</si>
  <si>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</si>
  <si>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</si>
  <si>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</si>
  <si>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</si>
  <si>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</si>
  <si>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</si>
  <si>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</si>
  <si>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</si>
  <si>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</si>
  <si>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</si>
  <si>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</si>
  <si>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</si>
  <si>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</si>
  <si>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</si>
  <si>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</si>
  <si>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</si>
  <si>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</si>
  <si>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</si>
  <si>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</si>
  <si>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</si>
  <si>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</si>
  <si>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</si>
  <si>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</si>
  <si>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</si>
  <si>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</si>
  <si>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</si>
  <si>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</si>
  <si>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</si>
  <si>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</si>
  <si>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</si>
  <si>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</si>
  <si>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</si>
  <si>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</si>
  <si>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</si>
  <si>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</si>
  <si>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</si>
  <si>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</si>
  <si>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</si>
  <si>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</si>
  <si>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</si>
  <si>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</si>
  <si>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</si>
  <si>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</si>
  <si>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</si>
  <si>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</si>
  <si>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</si>
  <si>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</si>
  <si>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</si>
  <si>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</si>
  <si>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</si>
  <si>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</si>
  <si>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</si>
  <si>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</si>
  <si>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</si>
  <si>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</si>
  <si>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</si>
  <si>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</si>
  <si>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</si>
  <si>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</si>
  <si>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</si>
  <si>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</si>
  <si>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</si>
  <si>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</si>
  <si>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</si>
  <si>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</si>
  <si>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</si>
  <si>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</si>
  <si>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</si>
  <si>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</si>
  <si>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</si>
  <si>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</si>
  <si>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</si>
  <si>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</si>
  <si>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</si>
  <si>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</si>
  <si>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</si>
  <si>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</si>
  <si>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</si>
  <si>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</si>
  <si>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</si>
  <si>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</si>
  <si>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</si>
  <si>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</si>
  <si>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</si>
  <si>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</si>
  <si>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</si>
  <si>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</si>
  <si>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</si>
  <si>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</si>
  <si>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</si>
  <si>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</si>
  <si>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</si>
  <si>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</si>
  <si>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</si>
  <si>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</si>
  <si>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</si>
  <si>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</si>
  <si>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</si>
  <si>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</si>
  <si>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</si>
  <si>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</si>
  <si>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</si>
  <si>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</si>
  <si>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</si>
  <si>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</si>
  <si>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</si>
  <si>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</si>
  <si>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</si>
  <si>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</si>
  <si>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</si>
  <si>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</si>
  <si>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</si>
  <si>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</si>
  <si>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</si>
  <si>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</si>
  <si>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</si>
  <si>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</si>
  <si>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</si>
  <si>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</si>
  <si>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</si>
  <si>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</si>
  <si>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</si>
  <si>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</si>
  <si>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</si>
  <si>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</si>
  <si>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</si>
  <si>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</si>
  <si>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</si>
  <si>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</si>
  <si>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</si>
  <si>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</si>
  <si>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</si>
  <si>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</si>
  <si>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</si>
  <si>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</si>
  <si>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</si>
  <si>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</si>
  <si>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</si>
  <si>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</si>
  <si>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</si>
  <si>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</si>
  <si>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</si>
  <si>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</si>
  <si>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</si>
  <si>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</si>
  <si>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</si>
  <si>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</si>
  <si>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</si>
  <si>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</si>
  <si>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</si>
  <si>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</si>
  <si>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</si>
  <si>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</si>
  <si>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</si>
  <si>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</si>
  <si>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</si>
  <si>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</si>
  <si>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</si>
  <si>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</si>
  <si>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</si>
  <si>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</si>
  <si>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</si>
  <si>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</si>
  <si>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</si>
  <si>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</si>
  <si>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</si>
  <si>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</si>
  <si>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</si>
  <si>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</si>
  <si>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</si>
  <si>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</si>
  <si>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</si>
  <si>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</si>
  <si>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</si>
  <si>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</si>
  <si>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</si>
  <si>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</si>
  <si>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</si>
  <si>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</si>
  <si>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</si>
  <si>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</si>
  <si>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</si>
  <si>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</si>
  <si>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</si>
  <si>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</si>
  <si>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</si>
  <si>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</si>
  <si>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</si>
  <si>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</si>
  <si>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</si>
  <si>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</si>
  <si>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</si>
  <si>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</si>
  <si>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</si>
  <si>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</si>
  <si>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</si>
  <si>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</si>
  <si>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</si>
  <si>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</si>
  <si>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</si>
  <si>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</si>
  <si>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</si>
  <si>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</si>
  <si>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</si>
  <si>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</si>
  <si>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</si>
  <si>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</si>
  <si>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</si>
  <si>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</si>
  <si>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</si>
  <si>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</si>
  <si>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</si>
  <si>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</si>
  <si>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</si>
  <si>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</si>
  <si>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</si>
  <si>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</si>
  <si>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</si>
  <si>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</si>
  <si>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</si>
  <si>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</si>
  <si>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</si>
  <si>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</si>
  <si>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</si>
  <si>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</si>
  <si>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</si>
  <si>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</si>
  <si>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</si>
  <si>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</si>
  <si>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</si>
  <si>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</si>
  <si>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</si>
  <si>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</si>
  <si>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</si>
  <si>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</si>
  <si>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</si>
  <si>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</si>
  <si>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</si>
  <si>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</si>
  <si>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</si>
  <si>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</si>
  <si>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</si>
  <si>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</si>
  <si>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</si>
  <si>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</si>
  <si>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</si>
  <si>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</si>
  <si>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</si>
  <si>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</si>
  <si>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</si>
  <si>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</si>
  <si>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</si>
  <si>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</si>
  <si>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</si>
  <si>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</si>
  <si>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</si>
  <si>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</si>
  <si>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</si>
  <si>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</si>
  <si>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</si>
  <si>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</si>
  <si>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</si>
  <si>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</si>
  <si>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</si>
  <si>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</si>
  <si>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</si>
  <si>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</si>
  <si>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</si>
  <si>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</si>
  <si>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</si>
  <si>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</si>
  <si>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</si>
  <si>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</si>
  <si>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</si>
  <si>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</si>
  <si>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</si>
  <si>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</si>
  <si>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</si>
  <si>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</si>
  <si>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</si>
  <si>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</si>
  <si>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</si>
  <si>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</si>
  <si>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</si>
  <si>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</si>
  <si>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</si>
  <si>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</si>
  <si>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</si>
  <si>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</si>
  <si>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</si>
  <si>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</si>
  <si>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</si>
  <si>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</si>
  <si>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</si>
  <si>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</si>
  <si>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</si>
  <si>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</si>
  <si>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</si>
  <si>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</si>
  <si>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</si>
  <si>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</si>
  <si>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</si>
  <si>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</si>
  <si>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</si>
  <si>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</si>
  <si>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</si>
  <si>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</si>
  <si>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</si>
  <si>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</si>
  <si>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</si>
  <si>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</si>
  <si>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</si>
  <si>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</si>
  <si>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</si>
  <si>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</si>
  <si>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</si>
  <si>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</si>
  <si>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</si>
  <si>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</si>
  <si>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</si>
  <si>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</si>
  <si>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</si>
  <si>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</si>
  <si>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</si>
  <si>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</si>
  <si>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</si>
  <si>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</si>
  <si>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</si>
  <si>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</si>
  <si>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</si>
  <si>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</si>
  <si>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</si>
  <si>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</si>
  <si>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</si>
  <si>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</si>
  <si>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</si>
  <si>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</si>
  <si>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</si>
  <si>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</si>
  <si>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</si>
  <si>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</si>
  <si>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</si>
  <si>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</si>
  <si>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</si>
  <si>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</si>
  <si>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</si>
  <si>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</si>
  <si>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</si>
  <si>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</si>
  <si>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</si>
  <si>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</si>
  <si>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</si>
  <si>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</si>
  <si>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</si>
  <si>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</si>
  <si>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</si>
  <si>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</si>
  <si>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</si>
  <si>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</si>
  <si>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</si>
  <si>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</si>
  <si>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</si>
  <si>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</si>
  <si>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</si>
  <si>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</si>
  <si>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</si>
  <si>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</si>
  <si>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</si>
  <si>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</si>
  <si>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</si>
  <si>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</si>
  <si>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</si>
  <si>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</si>
  <si>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</si>
  <si>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</si>
  <si>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</si>
  <si>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</si>
  <si>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</si>
  <si>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</si>
  <si>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</si>
  <si>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</si>
  <si>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</si>
  <si>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</si>
  <si>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</si>
  <si>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</si>
  <si>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</si>
  <si>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</si>
  <si>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</si>
  <si>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</si>
  <si>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</si>
  <si>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</si>
  <si>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</si>
  <si>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</si>
  <si>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</si>
  <si>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</si>
  <si>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</si>
  <si>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</si>
  <si>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</si>
  <si>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</si>
  <si>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</si>
  <si>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</si>
  <si>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</si>
  <si>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</si>
  <si>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</si>
  <si>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</si>
  <si>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</si>
  <si>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</si>
  <si>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</si>
  <si>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</si>
  <si>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</si>
  <si>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</si>
  <si>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</si>
  <si>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</si>
  <si>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</si>
  <si>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</si>
  <si>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</si>
  <si>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</si>
  <si>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</si>
  <si>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</si>
  <si>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</si>
  <si>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</si>
  <si>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</si>
  <si>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</si>
  <si>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</si>
  <si>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</si>
  <si>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</si>
  <si>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</si>
  <si>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</si>
  <si>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</si>
  <si>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</si>
  <si>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</si>
  <si>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</si>
  <si>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</si>
  <si>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</si>
  <si>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</si>
  <si>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</si>
  <si>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</si>
  <si>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</si>
  <si>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</si>
  <si>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</si>
  <si>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</si>
  <si>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</si>
  <si>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</si>
  <si>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</si>
  <si>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</si>
  <si>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</si>
  <si>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</si>
  <si>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</si>
  <si>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</si>
  <si>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</si>
  <si>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</si>
  <si>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</si>
  <si>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</si>
  <si>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</si>
  <si>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</si>
  <si>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</si>
  <si>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</si>
  <si>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</si>
  <si>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</si>
  <si>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</si>
  <si>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</si>
  <si>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</si>
  <si>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</si>
  <si>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</si>
  <si>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</si>
  <si>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</si>
  <si>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</si>
  <si>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</si>
  <si>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</si>
  <si>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</si>
  <si>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</si>
  <si>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</si>
  <si>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</si>
  <si>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</si>
  <si>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</si>
  <si>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</si>
  <si>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</si>
  <si>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</si>
  <si>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</si>
  <si>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</si>
  <si>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</si>
  <si>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</si>
  <si>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</si>
  <si>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</si>
  <si>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</si>
  <si>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</si>
  <si>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</si>
  <si>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</si>
  <si>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</si>
  <si>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</si>
  <si>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</si>
  <si>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</si>
  <si>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</si>
  <si>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</si>
  <si>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</si>
  <si>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</si>
  <si>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</si>
  <si>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</si>
  <si>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</si>
  <si>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</si>
  <si>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</si>
  <si>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</si>
  <si>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</si>
  <si>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</si>
  <si>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</si>
  <si>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</si>
  <si>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</si>
  <si>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</si>
  <si>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</si>
  <si>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</si>
  <si>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</si>
  <si>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</si>
  <si>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</si>
  <si>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</si>
  <si>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</si>
  <si>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</si>
  <si>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</si>
  <si>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</si>
  <si>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</si>
  <si>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</si>
  <si>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</si>
  <si>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</si>
  <si>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</si>
  <si>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</si>
  <si>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</si>
  <si>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</si>
  <si>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</si>
  <si>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</si>
  <si>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</si>
  <si>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</si>
  <si>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</si>
  <si>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</si>
  <si>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</si>
  <si>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</si>
  <si>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</si>
  <si>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</si>
  <si>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</si>
  <si>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</si>
  <si>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</si>
  <si>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</si>
  <si>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</si>
  <si>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</si>
  <si>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</si>
  <si>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</si>
  <si>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</si>
  <si>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</si>
  <si>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</si>
  <si>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</si>
  <si>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</si>
  <si>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</si>
  <si>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</si>
  <si>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</si>
  <si>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</si>
  <si>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</si>
  <si>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</si>
  <si>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</si>
  <si>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</si>
  <si>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</si>
  <si>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</si>
  <si>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</si>
  <si>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</si>
  <si>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</si>
  <si>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</si>
  <si>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</si>
  <si>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</si>
  <si>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</si>
  <si>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</si>
  <si>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</si>
  <si>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</si>
  <si>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</si>
  <si>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</si>
  <si>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</si>
  <si>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</si>
  <si>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</si>
  <si>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</si>
  <si>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</si>
  <si>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</si>
  <si>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</si>
  <si>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</si>
  <si>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</si>
  <si>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</si>
  <si>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</si>
  <si>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</si>
  <si>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</si>
  <si>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</si>
  <si>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</si>
  <si>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</si>
  <si>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</si>
  <si>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</si>
  <si>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</si>
  <si>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</si>
  <si>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</si>
  <si>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</si>
  <si>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</si>
  <si>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</si>
  <si>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</si>
  <si>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</si>
  <si>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</si>
  <si>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</si>
  <si>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</si>
  <si>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</si>
  <si>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</si>
  <si>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</si>
  <si>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</si>
  <si>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</si>
  <si>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</si>
  <si>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</si>
  <si>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</si>
  <si>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</si>
  <si>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</si>
  <si>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</si>
  <si>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</si>
  <si>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</si>
  <si>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</si>
  <si>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</si>
  <si>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</si>
  <si>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</si>
  <si>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</si>
  <si>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</si>
  <si>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</si>
  <si>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</si>
  <si>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</si>
  <si>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</si>
  <si>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</si>
  <si>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</si>
  <si>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</si>
  <si>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</si>
  <si>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</si>
  <si>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</si>
  <si>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</si>
  <si>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</si>
  <si>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</si>
  <si>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</si>
  <si>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</si>
  <si>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</si>
  <si>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</si>
  <si>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</si>
  <si>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</si>
  <si>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</si>
  <si>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</si>
  <si>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</si>
  <si>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</si>
  <si>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</si>
  <si>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</si>
  <si>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</si>
  <si>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</si>
  <si>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</si>
  <si>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</si>
  <si>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</si>
  <si>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</si>
  <si>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</si>
  <si>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</si>
  <si>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</si>
  <si>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</si>
  <si>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</si>
  <si>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</si>
  <si>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</si>
  <si>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</si>
  <si>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</si>
  <si>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</si>
  <si>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</si>
  <si>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</si>
  <si>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</si>
  <si>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</si>
  <si>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</si>
  <si>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</si>
  <si>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</si>
  <si>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</si>
  <si>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</si>
  <si>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</si>
  <si>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</si>
  <si>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</si>
  <si>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</si>
  <si>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</si>
  <si>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</si>
  <si>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</si>
  <si>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</si>
  <si>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</si>
  <si>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</si>
  <si>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</si>
  <si>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</si>
  <si>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</si>
  <si>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</si>
  <si>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</si>
  <si>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</si>
  <si>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</si>
  <si>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</si>
  <si>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</si>
  <si>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</si>
  <si>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</si>
  <si>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</si>
  <si>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</si>
  <si>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</si>
  <si>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</si>
  <si>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</si>
  <si>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</si>
  <si>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</si>
  <si>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</si>
  <si>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</si>
  <si>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</si>
  <si>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</si>
  <si>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</si>
  <si>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</si>
  <si>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</si>
  <si>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</si>
  <si>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</si>
  <si>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</si>
  <si>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</si>
  <si>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</si>
  <si>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</si>
  <si>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</si>
  <si>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</si>
  <si>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</si>
  <si>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</si>
  <si>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</si>
  <si>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</si>
  <si>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</si>
  <si>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</si>
  <si>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</si>
  <si>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</si>
  <si>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</si>
  <si>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</si>
  <si>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</si>
  <si>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</si>
  <si>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</si>
  <si>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</si>
  <si>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</si>
  <si>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</si>
  <si>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</si>
  <si>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</si>
  <si>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</si>
  <si>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</si>
  <si>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</si>
  <si>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</si>
  <si>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</si>
  <si>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</si>
  <si>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</si>
  <si>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</si>
  <si>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</si>
  <si>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</si>
  <si>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</si>
  <si>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</si>
  <si>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</si>
  <si>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</si>
  <si>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</si>
  <si>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</si>
  <si>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</si>
  <si>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</si>
  <si>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</si>
  <si>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</si>
  <si>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</si>
  <si>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</si>
  <si>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</si>
  <si>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</si>
  <si>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</si>
  <si>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</si>
  <si>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</si>
  <si>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</si>
  <si>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</si>
  <si>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</si>
  <si>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</si>
  <si>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</si>
  <si>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</si>
  <si>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</si>
  <si>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</si>
  <si>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</si>
  <si>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</si>
  <si>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</si>
  <si>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</si>
  <si>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</si>
  <si>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</si>
  <si>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</si>
  <si>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</si>
  <si>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</si>
  <si>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</si>
  <si>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</si>
  <si>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</si>
  <si>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</si>
  <si>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</si>
  <si>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</si>
  <si>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</si>
  <si>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</si>
  <si>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</si>
  <si>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</si>
  <si>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</si>
  <si>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</si>
  <si>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</si>
  <si>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</si>
  <si>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</si>
  <si>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</si>
  <si>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</si>
  <si>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</si>
  <si>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</si>
  <si>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</si>
  <si>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</si>
  <si>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</si>
  <si>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</si>
  <si>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</si>
  <si>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</si>
  <si>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</si>
  <si>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</si>
  <si>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</si>
  <si>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</si>
  <si>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</si>
  <si>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</si>
  <si>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</si>
  <si>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</si>
  <si>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</si>
  <si>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</si>
  <si>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</si>
  <si>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</si>
  <si>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</si>
  <si>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</si>
  <si>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</si>
  <si>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</si>
  <si>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</si>
  <si>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</si>
  <si>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</si>
  <si>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</si>
  <si>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</si>
  <si>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</si>
  <si>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</si>
  <si>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</si>
  <si>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</si>
  <si>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</si>
  <si>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</si>
  <si>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</si>
  <si>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</si>
  <si>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</si>
  <si>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</si>
  <si>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</si>
  <si>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</si>
  <si>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</si>
  <si>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</si>
  <si>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</si>
  <si>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</si>
  <si>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</si>
  <si>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</si>
  <si>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</si>
  <si>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</si>
  <si>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</si>
  <si>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</si>
  <si>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</si>
  <si>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</si>
  <si>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</si>
  <si>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</si>
  <si>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</si>
  <si>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</si>
  <si>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</si>
  <si>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</si>
  <si>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</si>
  <si>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</si>
  <si>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</si>
  <si>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</si>
  <si>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</si>
  <si>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</si>
  <si>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</si>
  <si>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</si>
  <si>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</si>
  <si>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</si>
  <si>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</si>
  <si>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</si>
  <si>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</si>
  <si>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</si>
  <si>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</si>
  <si>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</si>
  <si>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</si>
  <si>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</si>
  <si>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</si>
  <si>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</si>
  <si>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</si>
  <si>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</si>
  <si>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</si>
  <si>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</si>
  <si>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</si>
  <si>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</si>
  <si>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</si>
  <si>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</si>
  <si>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</si>
  <si>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</si>
  <si>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</si>
  <si>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</si>
  <si>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</si>
  <si>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</si>
  <si>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</si>
  <si>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</si>
  <si>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</si>
  <si>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</si>
  <si>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</si>
  <si>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</si>
  <si>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</si>
  <si>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</si>
  <si>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</si>
  <si>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</si>
  <si>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</si>
  <si>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</si>
  <si>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</si>
  <si>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</si>
  <si>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</si>
  <si>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</si>
  <si>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</si>
  <si>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</si>
  <si>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</si>
  <si>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</si>
  <si>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</si>
  <si>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</si>
  <si>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</si>
  <si>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</si>
  <si>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</si>
  <si>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</si>
  <si>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</si>
  <si>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</si>
  <si>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</si>
  <si>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</si>
  <si>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</si>
  <si>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</si>
  <si>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</si>
  <si>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</si>
  <si>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</si>
  <si>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</si>
  <si>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</si>
  <si>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</si>
  <si>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</si>
  <si>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</si>
  <si>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</si>
  <si>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</si>
  <si>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</si>
  <si>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</si>
  <si>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</si>
  <si>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</si>
  <si>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</si>
  <si>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</si>
  <si>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</si>
  <si>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</si>
  <si>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</si>
  <si>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</si>
  <si>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</si>
  <si>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</si>
  <si>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</si>
  <si>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</si>
  <si>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</si>
  <si>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</si>
  <si>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</si>
  <si>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</si>
  <si>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</si>
  <si>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</si>
  <si>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</si>
  <si>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</si>
  <si>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</si>
  <si>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</si>
  <si>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</si>
  <si>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</si>
  <si>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</si>
  <si>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</si>
  <si>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</si>
  <si>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</si>
  <si>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</si>
  <si>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</si>
  <si>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</si>
  <si>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</si>
  <si>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</si>
  <si>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</si>
  <si>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</si>
  <si>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</si>
  <si>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</si>
  <si>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</si>
  <si>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</si>
  <si>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</si>
  <si>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</si>
  <si>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</si>
  <si>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</si>
  <si>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</si>
  <si>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</si>
  <si>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</si>
  <si>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</si>
  <si>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</si>
  <si>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</si>
  <si>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</si>
  <si>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</si>
  <si>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</si>
  <si>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</si>
  <si>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</si>
  <si>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</si>
  <si>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</si>
  <si>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</si>
  <si>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</si>
  <si>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</si>
  <si>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</si>
  <si>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</si>
  <si>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</si>
  <si>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</si>
  <si>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</si>
  <si>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</si>
  <si>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</si>
  <si>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</si>
  <si>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</si>
  <si>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</si>
  <si>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</si>
  <si>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</si>
  <si>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</si>
  <si>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</si>
  <si>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</si>
  <si>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</si>
  <si>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</si>
  <si>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</si>
  <si>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</si>
  <si>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</si>
  <si>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</si>
  <si>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</si>
  <si>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</si>
  <si>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</si>
  <si>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</si>
  <si>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</si>
  <si>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</si>
  <si>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</si>
  <si>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</si>
  <si>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</si>
  <si>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</si>
  <si>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</si>
  <si>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</si>
  <si>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</si>
  <si>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</si>
  <si>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</si>
  <si>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</si>
  <si>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</si>
  <si>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</si>
  <si>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</si>
  <si>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</si>
  <si>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</si>
  <si>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</si>
  <si>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</si>
  <si>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</si>
  <si>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</si>
  <si>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</si>
  <si>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</si>
  <si>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</si>
  <si>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</si>
  <si>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</si>
  <si>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</si>
  <si>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</si>
  <si>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</si>
  <si>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</si>
  <si>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</si>
  <si>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</si>
  <si>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</si>
  <si>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</si>
  <si>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</si>
  <si>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</si>
  <si>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</si>
  <si>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</si>
  <si>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</si>
  <si>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</si>
  <si>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</si>
  <si>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</si>
  <si>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</si>
  <si>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</si>
  <si>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</si>
  <si>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</si>
  <si>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</si>
  <si>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</si>
  <si>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</si>
  <si>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</si>
  <si>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</si>
  <si>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</si>
  <si>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</si>
  <si>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</si>
  <si>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</si>
  <si>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</si>
  <si>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</si>
  <si>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</si>
  <si>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</si>
  <si>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</si>
  <si>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</si>
  <si>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</si>
  <si>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</si>
  <si>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</si>
  <si>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</si>
  <si>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</si>
  <si>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</si>
  <si>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</si>
  <si>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</si>
  <si>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</si>
  <si>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</si>
  <si>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</si>
  <si>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</si>
  <si>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</si>
  <si>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</si>
  <si>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</si>
  <si>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</si>
  <si>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</si>
  <si>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</si>
  <si>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</si>
  <si>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</si>
  <si>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</si>
  <si>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</si>
  <si>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</si>
  <si>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</si>
  <si>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</si>
  <si>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</si>
  <si>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</si>
  <si>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</si>
  <si>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</si>
  <si>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</si>
  <si>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</si>
  <si>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</si>
  <si>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</si>
  <si>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</si>
  <si>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</si>
  <si>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</si>
  <si>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</si>
  <si>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</si>
  <si>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</si>
  <si>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</si>
  <si>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</si>
  <si>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</si>
  <si>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</si>
  <si>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</si>
  <si>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</si>
  <si>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</si>
  <si>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</si>
  <si>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</si>
  <si>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</si>
  <si>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</si>
  <si>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</si>
  <si>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</si>
  <si>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</si>
  <si>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</si>
  <si>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</si>
  <si>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</si>
  <si>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</si>
  <si>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</si>
  <si>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</si>
  <si>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</si>
  <si>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</si>
  <si>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</si>
  <si>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</si>
  <si>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</si>
  <si>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</si>
  <si>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</si>
  <si>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</si>
  <si>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</si>
  <si>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</si>
  <si>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</si>
  <si>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</si>
  <si>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</si>
  <si>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</si>
  <si>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</si>
  <si>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</si>
  <si>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</si>
  <si>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</si>
  <si>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</si>
  <si>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</si>
  <si>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</si>
  <si>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</si>
  <si>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</si>
  <si>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</si>
  <si>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</si>
  <si>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</si>
  <si>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</si>
  <si>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</si>
  <si>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</si>
  <si>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</si>
  <si>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</si>
  <si>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</si>
  <si>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</si>
  <si>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</si>
  <si>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</si>
  <si>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</si>
  <si>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</si>
  <si>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</si>
  <si>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</si>
  <si>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</si>
  <si>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</si>
  <si>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</si>
  <si>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</si>
  <si>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</si>
  <si>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</si>
  <si>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</si>
  <si>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</si>
  <si>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</si>
  <si>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</si>
  <si>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</si>
  <si>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</si>
  <si>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</si>
  <si>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</si>
  <si>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</si>
  <si>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</si>
  <si>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</si>
  <si>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</si>
  <si>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</si>
  <si>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</si>
  <si>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</si>
  <si>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</si>
  <si>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</si>
  <si>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</si>
  <si>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</si>
  <si>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</si>
  <si>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</si>
  <si>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</si>
  <si>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</si>
  <si>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</si>
  <si>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</si>
  <si>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</si>
  <si>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</si>
  <si>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</si>
  <si>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</si>
  <si>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</si>
  <si>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</si>
  <si>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</si>
  <si>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</si>
  <si>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</si>
  <si>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</si>
  <si>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</si>
  <si>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</si>
  <si>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</si>
  <si>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</si>
  <si>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</si>
  <si>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</si>
  <si>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</si>
  <si>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</si>
  <si>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</si>
  <si>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</si>
  <si>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</si>
  <si>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</si>
  <si>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</si>
  <si>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</si>
  <si>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</si>
  <si>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</si>
  <si>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</si>
  <si>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</si>
  <si>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</si>
  <si>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</si>
  <si>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</si>
  <si>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</si>
  <si>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</si>
  <si>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</si>
  <si>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</si>
  <si>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</si>
  <si>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</si>
  <si>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</si>
  <si>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</si>
  <si>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</si>
  <si>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</si>
  <si>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</si>
  <si>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</si>
  <si>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</si>
  <si>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</si>
  <si>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</si>
  <si>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</si>
  <si>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</si>
  <si>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</si>
  <si>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</si>
  <si>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</si>
  <si>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</si>
  <si>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</si>
  <si>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</si>
  <si>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</si>
  <si>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</si>
  <si>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</si>
  <si>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</si>
  <si>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</si>
  <si>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</si>
  <si>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</si>
  <si>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</si>
  <si>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</si>
  <si>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</si>
  <si>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</si>
  <si>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</si>
  <si>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</si>
  <si>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</si>
  <si>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</si>
  <si>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</si>
  <si>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</si>
  <si>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</si>
  <si>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</si>
  <si>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</si>
  <si>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</si>
  <si>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</si>
  <si>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</si>
  <si>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</si>
  <si>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</si>
  <si>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</si>
  <si>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</si>
  <si>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</si>
  <si>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</si>
  <si>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</si>
  <si>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</si>
  <si>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</si>
  <si>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</si>
  <si>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</si>
  <si>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</si>
  <si>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</si>
  <si>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</si>
  <si>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</si>
  <si>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</si>
  <si>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</si>
  <si>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</si>
  <si>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</si>
  <si>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</si>
  <si>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</si>
  <si>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</si>
  <si>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</si>
  <si>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</si>
  <si>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</si>
  <si>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</si>
  <si>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</si>
  <si>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</si>
  <si>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</si>
  <si>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</si>
  <si>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</si>
  <si>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</si>
  <si>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</si>
  <si>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</si>
  <si>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</si>
  <si>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</si>
  <si>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</si>
  <si>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</si>
  <si>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</si>
  <si>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</si>
  <si>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</si>
  <si>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</si>
  <si>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</si>
  <si>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</si>
  <si>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</si>
  <si>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</si>
  <si>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</si>
  <si>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</si>
  <si>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</si>
  <si>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</si>
  <si>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</si>
  <si>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</si>
  <si>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</si>
  <si>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</si>
  <si>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</si>
  <si>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</si>
  <si>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</si>
  <si>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</si>
  <si>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</si>
  <si>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</si>
  <si>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</si>
  <si>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</si>
  <si>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</si>
  <si>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</si>
  <si>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</si>
  <si>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</si>
  <si>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</si>
  <si>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</si>
  <si>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</si>
  <si>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</si>
  <si>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</si>
  <si>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</si>
  <si>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</si>
  <si>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</si>
  <si>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</si>
  <si>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</si>
  <si>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</si>
  <si>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</si>
  <si>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</si>
  <si>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</si>
  <si>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</si>
  <si>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</si>
  <si>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</si>
  <si>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</si>
  <si>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</si>
  <si>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</si>
  <si>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</si>
  <si>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</si>
  <si>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</si>
  <si>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</si>
  <si>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</si>
  <si>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</si>
  <si>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</si>
  <si>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</si>
  <si>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</si>
  <si>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</si>
  <si>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</si>
  <si>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</si>
  <si>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</si>
  <si>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</si>
  <si>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</si>
  <si>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</si>
  <si>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</si>
  <si>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</si>
  <si>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</si>
  <si>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</si>
  <si>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</si>
  <si>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</si>
  <si>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</si>
  <si>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</si>
  <si>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</si>
  <si>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</si>
  <si>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</si>
  <si>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</si>
  <si>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</si>
  <si>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</si>
  <si>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</si>
  <si>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</si>
  <si>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</si>
  <si>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</si>
  <si>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</si>
  <si>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</si>
  <si>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</si>
  <si>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</si>
  <si>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</si>
  <si>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</si>
  <si>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</si>
  <si>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</si>
  <si>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</si>
  <si>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</si>
  <si>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</si>
  <si>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</si>
  <si>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</si>
  <si>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</si>
  <si>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</si>
  <si>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</si>
  <si>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</si>
  <si>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</si>
  <si>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</si>
  <si>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</si>
  <si>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</si>
  <si>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</si>
  <si>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</si>
  <si>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</si>
  <si>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</si>
  <si>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</si>
  <si>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</si>
  <si>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</si>
  <si>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</si>
  <si>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</si>
  <si>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</si>
  <si>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</si>
  <si>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</si>
  <si>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</si>
  <si>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</si>
  <si>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</si>
  <si>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</si>
  <si>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</si>
  <si>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</si>
  <si>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</si>
  <si>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</si>
  <si>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</si>
  <si>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</si>
  <si>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</si>
  <si>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</si>
  <si>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</si>
  <si>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</si>
  <si>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</si>
  <si>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</si>
  <si>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</si>
  <si>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</si>
  <si>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</si>
  <si>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</si>
  <si>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</si>
  <si>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</si>
  <si>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</si>
  <si>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</si>
  <si>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</si>
  <si>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</si>
  <si>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</si>
  <si>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</si>
  <si>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</si>
  <si>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</si>
  <si>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</si>
  <si>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</si>
  <si>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</si>
  <si>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</si>
  <si>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</si>
  <si>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</si>
  <si>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</si>
  <si>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</si>
  <si>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</si>
  <si>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</si>
  <si>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</si>
  <si>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</si>
  <si>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</si>
  <si>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</si>
  <si>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</si>
  <si>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</si>
  <si>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</si>
  <si>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</si>
  <si>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</si>
  <si>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</si>
  <si>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</si>
  <si>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</si>
  <si>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</si>
  <si>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</si>
  <si>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</si>
  <si>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</si>
  <si>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</si>
  <si>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</si>
  <si>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</si>
  <si>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</si>
  <si>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</si>
  <si>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</si>
  <si>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</si>
  <si>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</si>
  <si>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</si>
  <si>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</si>
  <si>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</si>
  <si>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</si>
  <si>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</si>
  <si>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</si>
  <si>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</si>
  <si>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</si>
  <si>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</si>
  <si>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</si>
  <si>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</si>
  <si>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</si>
  <si>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</si>
  <si>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</si>
  <si>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</si>
  <si>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</si>
  <si>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</si>
  <si>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</si>
  <si>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</si>
  <si>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</si>
  <si>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</si>
  <si>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</si>
  <si>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</si>
  <si>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</si>
  <si>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</si>
  <si>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</si>
  <si>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</si>
  <si>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</si>
  <si>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</si>
  <si>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</si>
  <si>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</si>
  <si>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</si>
  <si>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</si>
  <si>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</si>
  <si>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</si>
  <si>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</si>
  <si>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</si>
  <si>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</si>
  <si>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</si>
  <si>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</si>
  <si>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</si>
  <si>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</si>
  <si>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</si>
  <si>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</si>
  <si>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</si>
  <si>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</si>
  <si>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</si>
  <si>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</si>
  <si>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</si>
  <si>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</si>
  <si>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</si>
  <si>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</si>
  <si>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</si>
  <si>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</si>
  <si>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</si>
  <si>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</si>
  <si>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</si>
  <si>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</si>
  <si>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</si>
  <si>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</si>
  <si>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</si>
  <si>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</si>
  <si>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</si>
  <si>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</si>
  <si>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</si>
  <si>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</si>
  <si>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</si>
  <si>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</si>
  <si>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</si>
  <si>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</si>
  <si>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</si>
  <si>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</si>
  <si>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</si>
  <si>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</si>
  <si>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</si>
  <si>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</si>
  <si>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</si>
  <si>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</si>
  <si>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</si>
  <si>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</si>
  <si>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</si>
  <si>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</si>
  <si>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</si>
  <si>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</si>
  <si>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</si>
  <si>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</si>
  <si>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</si>
  <si>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</si>
  <si>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</si>
  <si>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</si>
  <si>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</si>
  <si>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</si>
  <si>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</si>
  <si>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</si>
  <si>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</si>
  <si>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</si>
  <si>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</si>
  <si>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</si>
  <si>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</si>
  <si>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</si>
  <si>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</si>
  <si>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</si>
  <si>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</si>
  <si>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</si>
  <si>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</si>
  <si>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</si>
  <si>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</si>
  <si>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</si>
  <si>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</si>
  <si>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</si>
  <si>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</si>
  <si>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</si>
  <si>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</si>
  <si>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</si>
  <si>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</si>
  <si>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</si>
  <si>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</si>
  <si>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</si>
  <si>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</si>
  <si>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</si>
  <si>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</si>
  <si>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</si>
  <si>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</si>
  <si>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</si>
  <si>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</si>
  <si>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</si>
  <si>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</si>
  <si>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</si>
  <si>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</si>
  <si>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</si>
  <si>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</si>
  <si>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</si>
  <si>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</si>
  <si>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</si>
  <si>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</si>
  <si>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</si>
  <si>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</si>
  <si>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</si>
  <si>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</si>
  <si>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</si>
  <si>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</si>
  <si>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</si>
  <si>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</si>
  <si>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</si>
  <si>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</si>
  <si>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</si>
  <si>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</si>
  <si>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</si>
  <si>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</si>
  <si>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</si>
  <si>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</si>
  <si>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</si>
  <si>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</si>
  <si>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</si>
  <si>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</si>
  <si>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</si>
  <si>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</si>
  <si>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</si>
  <si>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</si>
  <si>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</si>
  <si>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</si>
  <si>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</si>
  <si>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</si>
  <si>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</si>
  <si>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</si>
  <si>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</si>
  <si>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</si>
  <si>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</si>
  <si>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</si>
  <si>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</si>
  <si>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</si>
  <si>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</si>
  <si>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</si>
  <si>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</si>
  <si>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</si>
  <si>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</si>
  <si>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</si>
  <si>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</si>
  <si>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</si>
  <si>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</si>
  <si>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</si>
  <si>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</si>
  <si>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</si>
  <si>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</si>
  <si>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</si>
  <si>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</si>
  <si>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</si>
  <si>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</si>
  <si>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</si>
  <si>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</si>
  <si>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</si>
  <si>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</si>
  <si>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</si>
  <si>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</si>
  <si>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</si>
  <si>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</si>
  <si>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</si>
  <si>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</si>
  <si>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</si>
  <si>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</si>
  <si>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</si>
  <si>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</si>
  <si>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</si>
  <si>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</si>
  <si>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</si>
  <si>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</si>
  <si>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</si>
  <si>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</si>
  <si>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</si>
  <si>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</si>
  <si>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</si>
  <si>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</si>
  <si>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</si>
  <si>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</si>
  <si>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</si>
  <si>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</si>
  <si>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</si>
  <si>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</si>
  <si>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</si>
  <si>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</si>
  <si>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</si>
  <si>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</si>
  <si>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</si>
  <si>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</si>
  <si>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</si>
  <si>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</si>
  <si>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</si>
  <si>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</si>
  <si>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</si>
  <si>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</si>
  <si>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</si>
  <si>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</si>
  <si>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</si>
  <si>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</si>
  <si>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</si>
  <si>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</si>
  <si>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</si>
  <si>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</si>
  <si>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</si>
  <si>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</si>
  <si>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</si>
  <si>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</si>
  <si>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</si>
  <si>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</si>
  <si>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</si>
  <si>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</si>
  <si>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</si>
  <si>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</si>
  <si>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</si>
  <si>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</si>
  <si>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</si>
  <si>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</si>
  <si>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</si>
  <si>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</si>
  <si>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</si>
  <si>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</si>
  <si>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</si>
  <si>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</si>
  <si>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</si>
  <si>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</si>
  <si>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</si>
  <si>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</si>
  <si>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</si>
  <si>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</si>
  <si>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</si>
  <si>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</si>
  <si>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</si>
  <si>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</si>
  <si>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</si>
  <si>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</si>
  <si>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</si>
  <si>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</si>
  <si>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</si>
  <si>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</si>
  <si>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</si>
  <si>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</si>
  <si>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</si>
  <si>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</si>
  <si>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</si>
  <si>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</si>
  <si>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</si>
  <si>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</si>
  <si>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</si>
  <si>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</si>
  <si>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</si>
  <si>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</si>
  <si>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</si>
  <si>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</si>
  <si>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</si>
  <si>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</si>
  <si>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</si>
  <si>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</si>
  <si>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</si>
  <si>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</si>
  <si>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</si>
  <si>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</si>
  <si>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</si>
  <si>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</si>
  <si>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</si>
  <si>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</si>
  <si>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</si>
  <si>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</si>
  <si>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</si>
  <si>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</si>
  <si>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</si>
  <si>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</si>
  <si>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</si>
  <si>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</si>
  <si>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</si>
  <si>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</si>
  <si>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</si>
  <si>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</si>
  <si>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</si>
  <si>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</si>
  <si>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</si>
  <si>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</si>
  <si>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</si>
  <si>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</si>
  <si>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</si>
  <si>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</si>
  <si>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</si>
  <si>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</si>
  <si>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</si>
  <si>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</si>
  <si>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</si>
  <si>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</si>
  <si>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</si>
  <si>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</si>
  <si>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</si>
  <si>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</si>
  <si>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</si>
  <si>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</si>
  <si>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</si>
  <si>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</si>
  <si>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</si>
  <si>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</si>
  <si>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</si>
  <si>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</si>
  <si>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</si>
  <si>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</si>
  <si>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</si>
  <si>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</si>
  <si>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</si>
  <si>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</si>
  <si>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</si>
  <si>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</si>
  <si>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</si>
  <si>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</si>
  <si>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</si>
  <si>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</si>
  <si>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</si>
  <si>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</si>
  <si>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</si>
  <si>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</si>
  <si>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</si>
  <si>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</si>
  <si>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</si>
  <si>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</si>
  <si>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</si>
  <si>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</si>
  <si>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</si>
  <si>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</si>
  <si>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</si>
  <si>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</si>
  <si>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</si>
  <si>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</si>
  <si>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</si>
  <si>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</si>
  <si>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</si>
  <si>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</si>
  <si>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</si>
  <si>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</si>
  <si>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</si>
  <si>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</si>
  <si>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</si>
  <si>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</si>
  <si>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</si>
  <si>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</si>
  <si>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</si>
  <si>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</si>
  <si>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</si>
  <si>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</si>
  <si>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</si>
  <si>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</si>
  <si>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</si>
  <si>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</si>
  <si>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</si>
  <si>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</si>
  <si>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</si>
  <si>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</si>
  <si>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</si>
  <si>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</si>
  <si>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</si>
  <si>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</si>
  <si>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</si>
  <si>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</si>
  <si>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</si>
  <si>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</si>
  <si>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</si>
  <si>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</si>
  <si>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</si>
  <si>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</si>
  <si>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</si>
  <si>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</si>
  <si>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</si>
  <si>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</si>
  <si>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</si>
  <si>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</si>
  <si>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</si>
  <si>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</si>
  <si>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</si>
  <si>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</si>
  <si>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</si>
  <si>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</si>
  <si>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</si>
  <si>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</si>
  <si>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</si>
  <si>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</si>
  <si>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</si>
  <si>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</si>
  <si>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</si>
  <si>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</si>
  <si>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</si>
  <si>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</si>
  <si>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</si>
  <si>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</si>
  <si>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</si>
  <si>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</si>
  <si>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</si>
  <si>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</si>
  <si>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</si>
  <si>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</si>
  <si>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</si>
  <si>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</si>
  <si>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</si>
  <si>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</si>
  <si>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</si>
  <si>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</si>
  <si>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</si>
  <si>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</si>
  <si>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</si>
  <si>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</si>
  <si>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</si>
  <si>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</si>
  <si>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</si>
  <si>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</si>
  <si>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</si>
  <si>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</si>
  <si>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</si>
  <si>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</si>
  <si>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</si>
  <si>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</si>
  <si>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</si>
  <si>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</si>
  <si>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</si>
  <si>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</si>
  <si>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</si>
  <si>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</si>
  <si>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</si>
  <si>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</si>
  <si>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</si>
  <si>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</si>
  <si>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</si>
  <si>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</si>
  <si>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</si>
  <si>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</si>
  <si>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</si>
  <si>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</si>
  <si>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</si>
  <si>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</si>
  <si>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</si>
  <si>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</si>
  <si>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</si>
  <si>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</si>
  <si>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</si>
  <si>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</si>
  <si>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</si>
  <si>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</si>
  <si>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</si>
  <si>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</si>
  <si>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</si>
  <si>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</si>
  <si>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</si>
  <si>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</si>
  <si>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</si>
  <si>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</si>
  <si>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</si>
  <si>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</si>
  <si>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</si>
  <si>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</si>
  <si>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</si>
  <si>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</si>
  <si>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</si>
  <si>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</si>
  <si>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</si>
  <si>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</si>
  <si>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</si>
  <si>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</si>
  <si>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</si>
  <si>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</si>
  <si>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</si>
  <si>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</si>
  <si>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</si>
  <si>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</si>
  <si>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</si>
  <si>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</si>
  <si>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</si>
  <si>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</si>
  <si>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</si>
  <si>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</si>
  <si>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</si>
  <si>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</si>
  <si>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</si>
  <si>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</si>
  <si>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</si>
  <si>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</si>
  <si>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</si>
  <si>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</si>
  <si>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</si>
  <si>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</si>
  <si>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</si>
  <si>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</si>
  <si>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</si>
  <si>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</si>
  <si>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</si>
  <si>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</si>
  <si>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</si>
  <si>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</si>
  <si>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</si>
  <si>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</si>
  <si>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</si>
  <si>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</si>
  <si>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</si>
  <si>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</si>
  <si>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</si>
  <si>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</si>
  <si>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</si>
  <si>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</si>
  <si>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</si>
  <si>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</si>
  <si>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</si>
  <si>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</si>
  <si>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</si>
  <si>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</si>
  <si>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</si>
  <si>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</si>
  <si>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</si>
  <si>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</si>
  <si>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</si>
  <si>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</si>
  <si>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</si>
  <si>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</si>
  <si>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</si>
  <si>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</si>
  <si>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</si>
  <si>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</si>
  <si>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</si>
  <si>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</si>
  <si>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</si>
  <si>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</si>
  <si>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</si>
  <si>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</si>
  <si>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</si>
  <si>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</si>
  <si>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</si>
  <si>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</si>
  <si>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</si>
  <si>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</si>
  <si>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</si>
  <si>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</si>
  <si>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</si>
  <si>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</si>
  <si>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</si>
  <si>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</si>
  <si>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</si>
  <si>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</si>
  <si>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</si>
  <si>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</si>
  <si>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</si>
  <si>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</si>
  <si>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</si>
  <si>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</si>
  <si>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</si>
  <si>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</si>
  <si>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</si>
  <si>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</si>
  <si>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</si>
  <si>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</si>
  <si>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</si>
  <si>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</si>
  <si>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</si>
  <si>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</si>
  <si>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</si>
  <si>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</si>
  <si>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</si>
  <si>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</si>
  <si>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</si>
  <si>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</si>
  <si>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</si>
  <si>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</si>
  <si>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</si>
  <si>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</si>
  <si>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</si>
  <si>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</si>
  <si>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</si>
  <si>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</si>
  <si>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</si>
  <si>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</si>
  <si>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</si>
  <si>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</si>
  <si>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</si>
  <si>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</si>
  <si>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</si>
  <si>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</si>
  <si>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</si>
  <si>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</si>
  <si>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</si>
  <si>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</si>
  <si>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</si>
  <si>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</si>
  <si>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</si>
  <si>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</si>
  <si>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</si>
  <si>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</si>
  <si>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</si>
  <si>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</si>
  <si>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</si>
  <si>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</si>
  <si>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</si>
  <si>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</si>
  <si>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</si>
  <si>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</si>
  <si>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</si>
  <si>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</si>
  <si>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</si>
  <si>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</si>
  <si>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</si>
  <si>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</si>
  <si>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</si>
  <si>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</si>
  <si>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</si>
  <si>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</si>
  <si>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</si>
  <si>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</si>
  <si>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</si>
  <si>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</si>
  <si>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</si>
  <si>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</si>
  <si>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</si>
  <si>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</si>
  <si>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</si>
  <si>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</si>
  <si>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</si>
  <si>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</si>
  <si>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</si>
  <si>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</si>
  <si>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</si>
  <si>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</si>
  <si>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</si>
  <si>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</si>
  <si>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</si>
  <si>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</si>
  <si>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</si>
  <si>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</si>
  <si>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</si>
  <si>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</si>
  <si>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</si>
  <si>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</si>
  <si>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</si>
  <si>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</si>
  <si>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</si>
  <si>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</si>
  <si>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</si>
  <si>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</si>
  <si>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</si>
  <si>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</si>
  <si>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</si>
  <si>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</si>
  <si>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</si>
  <si>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</si>
  <si>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</si>
  <si>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</si>
  <si>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</si>
  <si>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</si>
  <si>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</si>
  <si>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</si>
  <si>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</si>
  <si>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</si>
  <si>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</si>
  <si>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</si>
  <si>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</si>
  <si>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</si>
  <si>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</si>
  <si>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</si>
  <si>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</si>
  <si>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</si>
  <si>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</si>
  <si>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</si>
  <si>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</si>
  <si>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</si>
  <si>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</si>
  <si>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</si>
  <si>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</si>
  <si>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</si>
  <si>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</si>
  <si>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</si>
  <si>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</si>
  <si>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</si>
  <si>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</si>
  <si>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</si>
  <si>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</si>
  <si>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</si>
  <si>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</si>
  <si>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</si>
  <si>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</si>
  <si>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</si>
  <si>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</si>
  <si>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</si>
  <si>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</si>
  <si>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</si>
  <si>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</si>
  <si>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</si>
  <si>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</si>
  <si>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</si>
  <si>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</si>
  <si>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</si>
  <si>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</si>
  <si>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</si>
  <si>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</si>
  <si>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</si>
  <si>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</si>
  <si>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</si>
  <si>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</si>
  <si>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</si>
  <si>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</si>
  <si>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</si>
  <si>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</si>
  <si>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</si>
  <si>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</si>
  <si>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</si>
  <si>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</si>
  <si>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</si>
  <si>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</si>
  <si>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</si>
  <si>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</si>
  <si>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</si>
  <si>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</si>
  <si>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</si>
  <si>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</si>
  <si>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</si>
  <si>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</si>
  <si>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</si>
  <si>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</si>
  <si>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</si>
  <si>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</si>
  <si>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</si>
  <si>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</si>
  <si>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</si>
  <si>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</si>
  <si>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</si>
  <si>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</si>
  <si>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</si>
  <si>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</si>
  <si>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</si>
  <si>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</si>
  <si>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</si>
  <si>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</si>
  <si>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</si>
  <si>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</si>
  <si>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</si>
  <si>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</si>
  <si>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</si>
  <si>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</si>
  <si>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</si>
  <si>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</si>
  <si>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</si>
  <si>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</si>
  <si>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</si>
  <si>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</si>
  <si>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</si>
  <si>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</si>
  <si>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</si>
  <si>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</si>
  <si>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</si>
  <si>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</si>
  <si>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</si>
  <si>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</si>
  <si>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</si>
  <si>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</si>
  <si>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</si>
  <si>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</si>
  <si>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</si>
  <si>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</si>
  <si>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</si>
  <si>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</si>
  <si>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</si>
  <si>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</si>
  <si>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</si>
  <si>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</si>
  <si>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</si>
  <si>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</si>
  <si>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</si>
  <si>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</si>
  <si>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</si>
  <si>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</si>
  <si>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</si>
  <si>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</si>
  <si>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</si>
  <si>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</si>
  <si>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</si>
  <si>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</si>
  <si>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</si>
  <si>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</si>
  <si>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</si>
  <si>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</si>
  <si>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</si>
  <si>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</si>
  <si>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</si>
  <si>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</si>
  <si>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</si>
  <si>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</si>
  <si>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</si>
  <si>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</si>
  <si>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</si>
  <si>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</si>
  <si>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</si>
  <si>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</si>
  <si>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</si>
  <si>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</si>
  <si>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</si>
  <si>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</si>
  <si>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</si>
  <si>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</si>
  <si>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</si>
  <si>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</si>
  <si>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</si>
  <si>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</si>
  <si>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</si>
  <si>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</si>
  <si>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</si>
  <si>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</si>
  <si>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</si>
  <si>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</si>
  <si>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</si>
  <si>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</si>
  <si>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</si>
  <si>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</si>
  <si>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</si>
  <si>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</si>
  <si>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</si>
  <si>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</si>
  <si>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</si>
  <si>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</si>
  <si>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</si>
  <si>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</si>
  <si>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</si>
  <si>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</si>
  <si>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</si>
  <si>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</si>
  <si>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</si>
  <si>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</si>
  <si>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</si>
  <si>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</si>
  <si>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</si>
  <si>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</si>
  <si>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</si>
  <si>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</si>
  <si>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</si>
  <si>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</si>
  <si>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</si>
  <si>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</si>
  <si>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</si>
  <si>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</si>
  <si>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</si>
  <si>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</si>
  <si>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</si>
  <si>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</si>
  <si>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</si>
  <si>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</si>
  <si>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</si>
  <si>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</si>
  <si>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</si>
  <si>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</si>
  <si>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</si>
  <si>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</si>
  <si>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</si>
  <si>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</si>
  <si>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</si>
  <si>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</si>
  <si>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</si>
  <si>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</si>
  <si>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</si>
  <si>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</si>
  <si>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</si>
  <si>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</si>
  <si>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</si>
  <si>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</si>
  <si>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</si>
  <si>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</si>
  <si>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</si>
  <si>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</si>
  <si>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</si>
  <si>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</si>
  <si>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</si>
  <si>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</si>
  <si>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</si>
  <si>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</si>
  <si>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</si>
  <si>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</si>
  <si>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</si>
  <si>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</si>
  <si>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</si>
  <si>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</si>
  <si>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</si>
  <si>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</si>
  <si>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</si>
  <si>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</si>
  <si>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</si>
  <si>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</si>
  <si>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</si>
  <si>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</si>
  <si>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</si>
  <si>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</si>
  <si>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</si>
  <si>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</si>
  <si>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</si>
  <si>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</si>
  <si>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</si>
  <si>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</si>
  <si>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</si>
  <si>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</si>
  <si>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</si>
  <si>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</si>
  <si>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</si>
  <si>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</si>
  <si>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</si>
  <si>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</si>
  <si>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</si>
  <si>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</si>
  <si>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</si>
  <si>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</si>
  <si>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</si>
  <si>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</si>
  <si>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</si>
  <si>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</si>
  <si>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</si>
  <si>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</si>
  <si>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</si>
  <si>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</si>
  <si>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</si>
  <si>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</si>
  <si>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</si>
  <si>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</si>
  <si>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</si>
  <si>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</si>
  <si>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</si>
  <si>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</si>
  <si>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</si>
  <si>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</si>
  <si>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</si>
  <si>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</si>
  <si>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</si>
  <si>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</si>
  <si>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</si>
  <si>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</si>
  <si>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</si>
  <si>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</si>
  <si>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</si>
  <si>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</si>
  <si>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</si>
  <si>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</si>
  <si>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</si>
  <si>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</si>
  <si>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</si>
  <si>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</si>
  <si>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</si>
  <si>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</si>
  <si>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</si>
  <si>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</si>
  <si>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</si>
  <si>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</si>
  <si>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</si>
  <si>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</si>
  <si>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</si>
  <si>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</si>
  <si>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</si>
  <si>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</si>
  <si>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</si>
  <si>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</si>
  <si>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</si>
  <si>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</si>
  <si>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</si>
  <si>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</si>
  <si>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</si>
  <si>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</si>
  <si>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</si>
  <si>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</si>
  <si>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</si>
  <si>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</si>
  <si>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</si>
  <si>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</si>
  <si>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</si>
  <si>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</si>
  <si>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</si>
  <si>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</si>
  <si>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</si>
  <si>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</si>
  <si>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</si>
  <si>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</si>
  <si>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</si>
  <si>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</si>
  <si>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</si>
  <si>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</si>
  <si>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</si>
  <si>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</si>
  <si>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</si>
  <si>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</si>
  <si>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</si>
  <si>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</si>
  <si>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</si>
  <si>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</si>
  <si>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</si>
  <si>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</si>
  <si>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</si>
  <si>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</si>
  <si>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</si>
  <si>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</si>
  <si>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</si>
  <si>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</si>
  <si>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</si>
  <si>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</si>
  <si>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</si>
  <si>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</si>
  <si>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</si>
  <si>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</si>
  <si>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</si>
  <si>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</si>
  <si>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</si>
  <si>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</si>
  <si>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</si>
  <si>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</si>
  <si>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</si>
  <si>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</si>
  <si>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</si>
  <si>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</si>
  <si>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</si>
  <si>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</si>
  <si>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</si>
  <si>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</si>
  <si>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</si>
  <si>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</si>
  <si>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</si>
  <si>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</si>
  <si>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</si>
  <si>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</si>
  <si>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</si>
  <si>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</si>
  <si>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</si>
  <si>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</si>
  <si>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</si>
  <si>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</si>
  <si>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</si>
  <si>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</si>
  <si>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</si>
  <si>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</si>
  <si>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</si>
  <si>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</si>
  <si>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</si>
  <si>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</si>
  <si>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</si>
  <si>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</si>
  <si>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</si>
  <si>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</si>
  <si>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</si>
  <si>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</si>
  <si>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</si>
  <si>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</si>
  <si>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</si>
  <si>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</si>
  <si>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</si>
  <si>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</si>
  <si>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</si>
  <si>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</si>
  <si>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</si>
  <si>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</si>
  <si>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</si>
  <si>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</si>
  <si>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</si>
  <si>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</si>
  <si>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</si>
  <si>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</si>
  <si>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</si>
  <si>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</si>
  <si>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</si>
  <si>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</si>
  <si>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</si>
  <si>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</si>
  <si>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</si>
  <si>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</si>
  <si>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</si>
  <si>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</si>
  <si>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</si>
  <si>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</si>
  <si>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</si>
  <si>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</si>
  <si>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</si>
  <si>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</si>
  <si>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</si>
  <si>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</si>
  <si>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</si>
  <si>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</si>
  <si>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</si>
  <si>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</si>
  <si>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</si>
  <si>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</si>
  <si>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</si>
  <si>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</si>
  <si>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</si>
  <si>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</si>
  <si>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</si>
  <si>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</si>
  <si>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</si>
  <si>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</si>
  <si>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</si>
  <si>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</si>
  <si>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</si>
  <si>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</si>
  <si>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</si>
  <si>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</si>
  <si>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</si>
  <si>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</si>
  <si>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</si>
  <si>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</si>
  <si>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</si>
  <si>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</si>
  <si>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</si>
  <si>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</si>
  <si>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</si>
  <si>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</si>
  <si>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</si>
  <si>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</si>
  <si>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</si>
  <si>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</si>
  <si>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</si>
  <si>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</si>
  <si>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</si>
  <si>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</si>
  <si>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</si>
  <si>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</si>
  <si>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</si>
  <si>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</si>
  <si>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</si>
  <si>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</si>
  <si>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</si>
  <si>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</si>
  <si>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</si>
  <si>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</si>
  <si>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</si>
  <si>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</si>
  <si>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</si>
  <si>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</si>
  <si>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</si>
  <si>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</si>
  <si>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</si>
  <si>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</si>
  <si>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</si>
  <si>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</si>
  <si>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</si>
  <si>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</si>
  <si>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</si>
  <si>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</si>
  <si>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</si>
  <si>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</si>
  <si>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</si>
  <si>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</si>
  <si>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</si>
  <si>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</si>
  <si>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</si>
  <si>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</si>
  <si>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</si>
  <si>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</si>
  <si>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</si>
  <si>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</si>
  <si>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</si>
  <si>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</si>
  <si>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</si>
  <si>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</si>
  <si>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</si>
  <si>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</si>
  <si>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</si>
  <si>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</si>
  <si>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</si>
  <si>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</si>
  <si>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</si>
  <si>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</si>
  <si>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</si>
  <si>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</si>
  <si>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</si>
  <si>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</si>
  <si>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</si>
  <si>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</si>
  <si>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</si>
  <si>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</si>
  <si>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</si>
  <si>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</si>
  <si>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</si>
  <si>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</si>
  <si>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</si>
  <si>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</si>
  <si>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</si>
  <si>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</si>
  <si>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</si>
  <si>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</si>
  <si>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</si>
  <si>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</si>
  <si>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</si>
  <si>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</si>
  <si>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</si>
  <si>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</si>
  <si>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</si>
  <si>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</si>
  <si>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</si>
  <si>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</si>
  <si>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</si>
  <si>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</si>
  <si>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</si>
  <si>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</si>
  <si>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</si>
  <si>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</si>
  <si>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</si>
  <si>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</si>
  <si>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</si>
  <si>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</si>
  <si>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</si>
  <si>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</si>
  <si>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</si>
  <si>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</si>
  <si>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</si>
  <si>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</si>
  <si>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</si>
  <si>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</si>
  <si>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</si>
  <si>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</si>
  <si>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</si>
  <si>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</si>
  <si>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</si>
  <si>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</si>
  <si>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</si>
  <si>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</si>
  <si>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</si>
  <si>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</si>
  <si>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</si>
  <si>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</si>
  <si>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</si>
  <si>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</si>
  <si>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</si>
  <si>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</si>
  <si>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</si>
  <si>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</si>
  <si>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</si>
  <si>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</si>
  <si>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</si>
  <si>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</si>
  <si>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</si>
  <si>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</si>
  <si>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</si>
  <si>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</si>
  <si>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</si>
  <si>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</si>
  <si>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</si>
  <si>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</si>
  <si>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</si>
  <si>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</si>
  <si>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</si>
  <si>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</si>
  <si>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</si>
  <si>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</si>
  <si>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</si>
  <si>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</si>
  <si>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</si>
  <si>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</si>
  <si>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</si>
  <si>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</si>
  <si>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</si>
  <si>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</si>
  <si>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</si>
  <si>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</si>
  <si>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</si>
  <si>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</si>
  <si>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</si>
  <si>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</si>
  <si>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</si>
  <si>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</si>
  <si>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</si>
  <si>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</si>
  <si>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</si>
  <si>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</si>
  <si>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</si>
  <si>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</si>
  <si>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</si>
  <si>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</si>
  <si>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</si>
  <si>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</si>
  <si>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</si>
  <si>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</si>
  <si>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</si>
  <si>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</si>
  <si>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</si>
  <si>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</si>
  <si>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</si>
  <si>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</si>
  <si>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</si>
  <si>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</si>
  <si>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</si>
  <si>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</si>
  <si>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</si>
  <si>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</si>
  <si>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</si>
  <si>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</si>
  <si>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</si>
  <si>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</si>
  <si>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</si>
  <si>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</si>
  <si>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</si>
  <si>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</si>
  <si>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</si>
  <si>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</si>
  <si>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</si>
  <si>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</si>
  <si>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</si>
  <si>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</si>
  <si>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</si>
  <si>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</si>
  <si>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</si>
  <si>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</si>
  <si>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</si>
  <si>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</si>
  <si>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</si>
  <si>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</si>
  <si>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</si>
  <si>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</si>
  <si>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</si>
  <si>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</si>
  <si>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</si>
  <si>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</si>
  <si>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</si>
  <si>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</si>
  <si>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</si>
  <si>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</si>
  <si>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</si>
  <si>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</si>
  <si>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</si>
  <si>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</si>
  <si>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</si>
  <si>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</si>
  <si>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</si>
  <si>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</si>
  <si>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</si>
  <si>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</si>
  <si>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</si>
  <si>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</si>
  <si>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</si>
  <si>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</si>
  <si>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</si>
  <si>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</si>
  <si>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</si>
  <si>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</si>
  <si>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</si>
  <si>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</si>
  <si>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</si>
  <si>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</si>
  <si>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</si>
  <si>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</si>
  <si>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</si>
  <si>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</si>
  <si>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</si>
  <si>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</si>
  <si>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</si>
  <si>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</si>
  <si>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</si>
  <si>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</si>
  <si>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</si>
  <si>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</si>
  <si>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</si>
  <si>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</si>
  <si>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</si>
  <si>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</si>
  <si>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</si>
  <si>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</si>
  <si>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</si>
  <si>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</si>
  <si>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</si>
  <si>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</si>
  <si>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</si>
  <si>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</si>
  <si>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</si>
  <si>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</si>
  <si>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</si>
  <si>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</si>
  <si>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</si>
  <si>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</si>
  <si>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</si>
  <si>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</si>
  <si>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</si>
  <si>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</si>
  <si>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</si>
  <si>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</si>
  <si>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</si>
  <si>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</si>
  <si>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</si>
  <si>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</si>
  <si>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</si>
  <si>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</si>
  <si>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</si>
  <si>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</si>
  <si>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</si>
  <si>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</si>
  <si>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</si>
  <si>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</si>
  <si>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</si>
  <si>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</si>
  <si>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</si>
  <si>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</si>
  <si>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</si>
  <si>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</si>
  <si>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</si>
  <si>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</si>
  <si>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</si>
  <si>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</si>
  <si>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</si>
  <si>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</si>
  <si>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</si>
  <si>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</si>
  <si>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</si>
  <si>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</si>
  <si>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</si>
  <si>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</si>
  <si>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</si>
  <si>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</si>
  <si>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</si>
  <si>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</si>
  <si>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</si>
  <si>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</si>
  <si>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</si>
  <si>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</si>
  <si>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</si>
  <si>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</si>
  <si>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</si>
  <si>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</si>
  <si>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</si>
  <si>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</si>
  <si>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</si>
  <si>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</si>
  <si>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</si>
  <si>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</si>
  <si>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</si>
  <si>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</si>
  <si>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</si>
  <si>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</si>
  <si>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</si>
  <si>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</si>
  <si>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</si>
  <si>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</si>
  <si>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</si>
  <si>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</si>
  <si>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</si>
  <si>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</si>
  <si>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</si>
  <si>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</si>
  <si>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</si>
  <si>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</si>
  <si>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</si>
  <si>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</si>
  <si>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</si>
  <si>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</si>
  <si>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</si>
  <si>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</si>
  <si>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</si>
  <si>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</si>
  <si>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</si>
  <si>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</si>
  <si>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</si>
  <si>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</si>
  <si>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</si>
  <si>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</si>
  <si>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</si>
  <si>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</si>
  <si>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</si>
  <si>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</si>
  <si>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</si>
  <si>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</si>
  <si>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</si>
  <si>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</si>
  <si>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</si>
  <si>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</si>
  <si>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</si>
  <si>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</si>
  <si>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</si>
  <si>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</si>
  <si>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</si>
  <si>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</si>
  <si>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</si>
  <si>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</si>
  <si>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</si>
  <si>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</si>
  <si>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</si>
  <si>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</si>
  <si>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</si>
  <si>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</si>
  <si>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</si>
  <si>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</si>
  <si>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</si>
  <si>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</si>
  <si>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</si>
  <si>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</si>
  <si>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</si>
  <si>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</si>
  <si>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</si>
  <si>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</si>
  <si>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</si>
  <si>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</si>
  <si>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</si>
  <si>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</si>
  <si>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</si>
  <si>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</si>
  <si>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</si>
  <si>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</si>
  <si>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</si>
  <si>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</si>
  <si>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</si>
  <si>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</si>
  <si>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</si>
  <si>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</si>
  <si>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</si>
  <si>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</si>
  <si>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</si>
  <si>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</si>
  <si>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</si>
  <si>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</si>
  <si>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</si>
  <si>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</si>
  <si>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</si>
  <si>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</si>
  <si>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</si>
  <si>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</si>
  <si>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</si>
  <si>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</si>
  <si>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</si>
  <si>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</si>
  <si>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</si>
  <si>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</si>
  <si>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</si>
  <si>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</si>
  <si>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</si>
  <si>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</si>
  <si>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</si>
  <si>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</si>
  <si>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</si>
  <si>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</si>
  <si>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</si>
  <si>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</si>
  <si>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</si>
  <si>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</si>
  <si>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</si>
  <si>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</si>
  <si>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</si>
  <si>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</si>
  <si>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</si>
  <si>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</si>
  <si>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</si>
  <si>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</si>
  <si>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</si>
  <si>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</si>
  <si>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</si>
  <si>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</si>
  <si>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</si>
  <si>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</si>
  <si>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</si>
  <si>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</si>
  <si>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</si>
  <si>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</si>
  <si>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</si>
  <si>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</si>
  <si>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</si>
  <si>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</si>
  <si>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</si>
  <si>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</si>
  <si>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</si>
  <si>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</si>
  <si>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</si>
  <si>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</si>
  <si>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</si>
  <si>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</si>
  <si>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</si>
  <si>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</si>
  <si>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</si>
  <si>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</si>
  <si>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</si>
  <si>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</si>
  <si>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</si>
  <si>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</si>
  <si>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</si>
  <si>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</si>
  <si>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</si>
  <si>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</si>
  <si>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</si>
  <si>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</si>
  <si>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</si>
  <si>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</si>
  <si>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</si>
  <si>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</si>
  <si>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</si>
  <si>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</si>
  <si>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</si>
  <si>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</si>
  <si>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</si>
  <si>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</si>
  <si>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</si>
  <si>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</si>
  <si>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</si>
  <si>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</si>
  <si>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</si>
  <si>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</si>
  <si>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</si>
  <si>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</si>
  <si>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</si>
  <si>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</si>
  <si>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</si>
  <si>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</si>
  <si>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</si>
  <si>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</si>
  <si>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</si>
  <si>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</si>
  <si>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</si>
  <si>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</si>
  <si>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</si>
  <si>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</si>
  <si>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</si>
  <si>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</si>
  <si>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</si>
  <si>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</si>
  <si>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</si>
  <si>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</si>
  <si>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</si>
  <si>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</si>
  <si>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</si>
  <si>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</si>
  <si>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</si>
  <si>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</si>
  <si>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</si>
  <si>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</si>
  <si>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</si>
  <si>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</si>
  <si>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</si>
  <si>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</si>
  <si>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</si>
  <si>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</si>
  <si>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</si>
  <si>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</si>
  <si>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</si>
  <si>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</si>
  <si>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</si>
  <si>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</si>
  <si>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</si>
  <si>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</si>
  <si>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</si>
  <si>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</si>
  <si>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</si>
  <si>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</si>
  <si>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</si>
  <si>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</si>
  <si>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</si>
  <si>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</si>
  <si>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</si>
  <si>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</si>
  <si>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</si>
  <si>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</si>
  <si>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</si>
  <si>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</si>
  <si>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</si>
  <si>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</si>
  <si>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</si>
  <si>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</si>
  <si>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</si>
  <si>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</si>
  <si>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</si>
  <si>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</si>
  <si>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</si>
  <si>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</si>
  <si>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</si>
  <si>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</si>
  <si>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</si>
  <si>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</si>
  <si>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</si>
  <si>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</si>
  <si>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</si>
  <si>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</si>
  <si>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</si>
  <si>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</si>
  <si>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</si>
  <si>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</si>
  <si>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</si>
  <si>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</si>
  <si>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</si>
  <si>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</si>
  <si>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</si>
  <si>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</si>
  <si>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</si>
  <si>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</si>
  <si>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</si>
  <si>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</si>
  <si>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</si>
  <si>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</si>
  <si>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</si>
  <si>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</si>
  <si>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</si>
  <si>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</si>
  <si>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</si>
  <si>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</si>
  <si>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</si>
  <si>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</si>
  <si>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</si>
  <si>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</si>
  <si>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</si>
  <si>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</si>
  <si>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</si>
  <si>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</si>
  <si>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</si>
  <si>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</si>
  <si>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</si>
  <si>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</si>
  <si>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</si>
  <si>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</si>
  <si>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</si>
  <si>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</si>
  <si>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</si>
  <si>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</si>
  <si>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</si>
  <si>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</si>
  <si>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</si>
  <si>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</si>
  <si>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</si>
  <si>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</si>
  <si>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</si>
  <si>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</si>
  <si>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</si>
  <si>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</si>
  <si>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</si>
  <si>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</si>
  <si>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</si>
  <si>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</si>
  <si>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</si>
  <si>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</si>
  <si>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</si>
  <si>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</si>
  <si>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</si>
  <si>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</si>
  <si>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</si>
  <si>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</si>
  <si>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</si>
  <si>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</si>
  <si>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</si>
  <si>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</si>
  <si>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</si>
  <si>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</si>
  <si>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</si>
  <si>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</si>
  <si>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</si>
  <si>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</si>
  <si>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</si>
  <si>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</si>
  <si>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</si>
  <si>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</si>
  <si>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</si>
  <si>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</si>
  <si>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</si>
  <si>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</si>
  <si>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</si>
  <si>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</si>
  <si>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</si>
  <si>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</si>
  <si>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</si>
  <si>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</si>
  <si>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</si>
  <si>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</si>
  <si>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</si>
  <si>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</si>
  <si>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</si>
  <si>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</si>
  <si>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</si>
  <si>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</si>
  <si>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</si>
  <si>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</si>
  <si>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</si>
  <si>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</si>
  <si>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</si>
  <si>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</si>
  <si>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</si>
  <si>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</si>
  <si>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</si>
  <si>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</si>
  <si>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</si>
  <si>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</si>
  <si>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</si>
  <si>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</si>
  <si>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</si>
  <si>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</si>
  <si>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</si>
  <si>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</si>
  <si>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</si>
  <si>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</si>
  <si>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</si>
  <si>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</si>
  <si>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</si>
  <si>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</si>
  <si>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</si>
  <si>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</si>
  <si>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</si>
  <si>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</si>
  <si>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</si>
  <si>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</si>
  <si>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</si>
  <si>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</si>
  <si>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</si>
  <si>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</si>
  <si>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</si>
  <si>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</si>
  <si>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</si>
  <si>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</si>
  <si>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</si>
  <si>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</si>
  <si>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</si>
  <si>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</si>
  <si>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</si>
  <si>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</si>
  <si>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</si>
  <si>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</si>
  <si>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</si>
  <si>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</si>
  <si>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</si>
  <si>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</si>
  <si>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</si>
  <si>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</si>
  <si>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</si>
  <si>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</si>
  <si>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</si>
  <si>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</si>
  <si>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</si>
  <si>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</si>
  <si>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</si>
  <si>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</si>
  <si>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</si>
  <si>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</si>
  <si>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</si>
  <si>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</si>
  <si>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</si>
  <si>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</si>
  <si>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</si>
  <si>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</si>
  <si>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</si>
  <si>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</si>
  <si>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</si>
  <si>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</si>
  <si>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</si>
  <si>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</si>
  <si>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</si>
  <si>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</si>
  <si>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</si>
  <si>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</si>
  <si>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</si>
  <si>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</si>
  <si>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</si>
  <si>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</si>
  <si>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</si>
  <si>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</si>
  <si>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</si>
  <si>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</si>
  <si>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</si>
  <si>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</si>
  <si>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</si>
  <si>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</si>
  <si>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</si>
  <si>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</si>
  <si>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</si>
  <si>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</si>
  <si>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</si>
  <si>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</si>
  <si>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</si>
  <si>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</si>
  <si>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</si>
  <si>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</si>
  <si>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</si>
  <si>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</si>
  <si>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</si>
  <si>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</si>
  <si>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</si>
  <si>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</si>
  <si>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</si>
  <si>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</si>
  <si>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</si>
  <si>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</si>
  <si>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</si>
  <si>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</si>
  <si>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</si>
  <si>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</si>
  <si>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</si>
  <si>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</si>
  <si>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</si>
  <si>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</si>
  <si>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</si>
  <si>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</si>
  <si>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</si>
  <si>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</si>
  <si>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</si>
  <si>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</si>
  <si>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</si>
  <si>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</si>
  <si>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</si>
  <si>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</si>
  <si>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</si>
  <si>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</si>
  <si>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</si>
  <si>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</si>
  <si>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</si>
  <si>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</si>
  <si>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</si>
  <si>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</si>
  <si>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</si>
  <si>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</si>
  <si>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</si>
  <si>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</si>
  <si>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</si>
  <si>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</si>
  <si>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</si>
  <si>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</si>
  <si>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</si>
  <si>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</si>
  <si>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</si>
  <si>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</si>
  <si>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</si>
  <si>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</si>
  <si>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</si>
  <si>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</si>
  <si>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</si>
  <si>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</si>
  <si>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</si>
  <si>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</si>
  <si>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</si>
  <si>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</si>
  <si>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</si>
  <si>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</si>
  <si>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</si>
  <si>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</si>
  <si>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</si>
  <si>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</si>
  <si>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</si>
  <si>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</si>
  <si>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</si>
  <si>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</si>
  <si>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</si>
  <si>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</si>
  <si>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</si>
  <si>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</si>
  <si>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</si>
  <si>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</si>
  <si>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</si>
  <si>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</si>
  <si>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</si>
  <si>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</si>
  <si>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</si>
  <si>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</si>
  <si>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</si>
  <si>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</si>
  <si>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</si>
  <si>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</si>
  <si>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</si>
  <si>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</si>
  <si>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</si>
  <si>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</si>
  <si>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</si>
  <si>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</si>
  <si>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</si>
  <si>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</si>
  <si>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</si>
  <si>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</si>
  <si>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</si>
  <si>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</si>
  <si>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</si>
  <si>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</si>
  <si>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</si>
  <si>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</si>
  <si>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</si>
  <si>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</si>
  <si>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</si>
  <si>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</si>
  <si>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</si>
  <si>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</si>
  <si>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</si>
  <si>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</si>
  <si>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</si>
  <si>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</si>
  <si>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</si>
  <si>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</si>
  <si>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</si>
  <si>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</si>
  <si>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</si>
  <si>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</si>
  <si>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</si>
  <si>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</si>
  <si>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</si>
  <si>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</si>
  <si>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</si>
  <si>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</si>
  <si>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</si>
  <si>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</si>
  <si>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</si>
  <si>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</si>
  <si>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</si>
  <si>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</si>
  <si>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</si>
  <si>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</si>
  <si>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</si>
  <si>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</si>
  <si>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</si>
  <si>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</si>
  <si>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</si>
  <si>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</si>
  <si>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</si>
  <si>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</si>
  <si>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</si>
  <si>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</si>
  <si>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</si>
  <si>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</si>
  <si>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</si>
  <si>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</si>
  <si>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</si>
  <si>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</si>
  <si>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</si>
  <si>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</si>
  <si>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</si>
  <si>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</si>
  <si>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</si>
  <si>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</si>
  <si>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</si>
  <si>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</si>
  <si>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</si>
  <si>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</si>
  <si>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</si>
  <si>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</si>
  <si>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</si>
  <si>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</si>
  <si>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</si>
  <si>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</si>
  <si>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</si>
  <si>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</si>
  <si>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</si>
  <si>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</si>
  <si>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</si>
  <si>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</si>
  <si>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</si>
  <si>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</si>
  <si>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</si>
  <si>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</si>
  <si>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</si>
  <si>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</si>
  <si>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</si>
  <si>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</si>
  <si>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</si>
  <si>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</si>
  <si>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</si>
  <si>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</si>
  <si>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</si>
  <si>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</si>
  <si>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</si>
  <si>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</si>
  <si>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</si>
  <si>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</si>
  <si>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</si>
  <si>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</si>
  <si>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</si>
  <si>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</si>
  <si>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</si>
  <si>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</si>
  <si>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</si>
  <si>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</si>
  <si>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</si>
  <si>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</si>
  <si>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</si>
  <si>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</si>
  <si>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</si>
  <si>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</si>
  <si>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</si>
  <si>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</si>
  <si>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</si>
  <si>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</si>
  <si>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</si>
  <si>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</si>
  <si>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</si>
  <si>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</si>
  <si>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</si>
  <si>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</si>
  <si>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</si>
  <si>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</si>
  <si>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</si>
  <si>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</si>
  <si>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</si>
  <si>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</si>
  <si>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</si>
  <si>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</si>
  <si>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</si>
  <si>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</si>
  <si>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</si>
  <si>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</si>
  <si>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</si>
  <si>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</si>
  <si>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</si>
  <si>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</si>
  <si>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</si>
  <si>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</si>
  <si>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</si>
  <si>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</si>
  <si>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</si>
  <si>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</si>
  <si>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</si>
  <si>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</si>
  <si>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</si>
  <si>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</si>
  <si>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</si>
  <si>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</si>
  <si>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</si>
  <si>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</si>
  <si>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</si>
  <si>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</si>
  <si>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</si>
  <si>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</si>
  <si>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</si>
  <si>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</si>
  <si>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</si>
  <si>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</si>
  <si>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</si>
  <si>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</si>
  <si>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</si>
  <si>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</si>
  <si>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</si>
  <si>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</si>
  <si>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</si>
  <si>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</si>
  <si>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</si>
  <si>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</si>
  <si>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</si>
  <si>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</si>
  <si>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</si>
  <si>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</si>
  <si>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</si>
  <si>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</si>
  <si>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</si>
  <si>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</si>
  <si>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</si>
  <si>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</si>
  <si>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</si>
  <si>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</si>
  <si>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</si>
  <si>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</si>
  <si>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</si>
  <si>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</si>
  <si>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</si>
  <si>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</si>
  <si>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</si>
  <si>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</si>
  <si>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</si>
  <si>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</si>
  <si>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</si>
  <si>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</si>
  <si>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</si>
  <si>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</si>
  <si>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</si>
  <si>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</si>
  <si>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</si>
  <si>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</si>
  <si>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</si>
  <si>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</si>
  <si>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</si>
  <si>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</si>
  <si>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</si>
  <si>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</si>
  <si>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</si>
  <si>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</si>
  <si>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</si>
  <si>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</si>
  <si>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</si>
  <si>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</si>
  <si>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</si>
  <si>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</si>
  <si>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</si>
  <si>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</si>
  <si>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</si>
  <si>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</si>
  <si>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</si>
  <si>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</si>
  <si>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</si>
  <si>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</si>
  <si>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</si>
  <si>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</si>
  <si>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</si>
  <si>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</si>
  <si>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</si>
  <si>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</si>
  <si>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</si>
  <si>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</si>
  <si>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</si>
  <si>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</si>
  <si>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</si>
  <si>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</si>
  <si>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</si>
  <si>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</si>
  <si>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</si>
  <si>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</si>
  <si>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</si>
  <si>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</si>
  <si>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</si>
  <si>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</si>
  <si>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</si>
  <si>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</si>
  <si>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</si>
  <si>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</si>
  <si>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</si>
  <si>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</si>
  <si>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</si>
  <si>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</si>
  <si>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</si>
  <si>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</si>
  <si>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</si>
  <si>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</si>
  <si>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</si>
  <si>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</si>
  <si>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</si>
  <si>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</si>
  <si>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</si>
  <si>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</si>
  <si>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</si>
  <si>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</si>
  <si>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</si>
  <si>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</si>
  <si>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</si>
  <si>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</si>
  <si>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</si>
  <si>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</si>
  <si>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</si>
  <si>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</si>
  <si>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</si>
  <si>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</si>
  <si>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</si>
  <si>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</si>
  <si>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</si>
  <si>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</si>
  <si>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</si>
  <si>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</si>
  <si>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</si>
  <si>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</si>
  <si>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</si>
  <si>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</si>
  <si>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</si>
  <si>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</si>
  <si>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</si>
  <si>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</si>
  <si>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</si>
  <si>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</si>
  <si>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</si>
  <si>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</si>
  <si>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</si>
  <si>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</si>
  <si>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</si>
  <si>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</si>
  <si>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</si>
  <si>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</si>
  <si>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</si>
  <si>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</si>
  <si>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</si>
  <si>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</si>
  <si>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</si>
  <si>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</si>
  <si>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</si>
  <si>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</si>
  <si>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</si>
  <si>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</si>
  <si>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</si>
  <si>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</si>
  <si>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</si>
  <si>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</si>
  <si>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</si>
  <si>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</si>
  <si>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</si>
  <si>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</si>
  <si>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</si>
  <si>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</si>
  <si>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</si>
  <si>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</si>
  <si>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</si>
  <si>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</si>
  <si>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</si>
  <si>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</si>
  <si>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</si>
  <si>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</si>
  <si>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</si>
  <si>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</si>
  <si>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</si>
  <si>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</si>
  <si>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</si>
  <si>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</si>
  <si>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</si>
  <si>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</si>
  <si>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</si>
  <si>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</si>
  <si>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</si>
  <si>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</si>
  <si>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</si>
  <si>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</si>
  <si>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</si>
  <si>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</si>
  <si>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</si>
  <si>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</si>
  <si>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</si>
  <si>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</si>
  <si>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</si>
  <si>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</si>
  <si>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</si>
  <si>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</si>
  <si>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</si>
  <si>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</si>
  <si>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</si>
  <si>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</si>
  <si>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</si>
  <si>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</si>
  <si>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</si>
  <si>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</si>
  <si>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</si>
  <si>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</si>
  <si>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</si>
  <si>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</si>
  <si>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</si>
  <si>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</si>
  <si>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</si>
  <si>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</si>
  <si>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</si>
  <si>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</si>
  <si>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</si>
  <si>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</si>
  <si>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</si>
  <si>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</si>
  <si>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</si>
  <si>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</si>
  <si>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</si>
  <si>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</si>
  <si>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</si>
  <si>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</si>
  <si>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</si>
  <si>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</si>
  <si>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</si>
  <si>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</si>
  <si>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</si>
  <si>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</si>
  <si>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</si>
  <si>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</si>
  <si>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</si>
  <si>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</si>
  <si>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</si>
  <si>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</si>
  <si>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</si>
  <si>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</si>
  <si>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</si>
  <si>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</si>
  <si>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</si>
  <si>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</si>
  <si>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</si>
  <si>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</si>
  <si>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</si>
  <si>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</si>
  <si>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</si>
  <si>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</si>
  <si>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</si>
  <si>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</si>
  <si>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</si>
  <si>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</si>
  <si>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</si>
  <si>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</si>
  <si>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</si>
  <si>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</si>
  <si>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</si>
  <si>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</si>
  <si>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</si>
  <si>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</si>
  <si>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</si>
  <si>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</si>
  <si>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</si>
  <si>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</si>
  <si>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</si>
  <si>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</si>
  <si>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</si>
  <si>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</si>
  <si>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</si>
  <si>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</si>
  <si>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</si>
  <si>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</si>
  <si>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</si>
  <si>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</si>
  <si>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</si>
  <si>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</si>
  <si>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</si>
  <si>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</si>
  <si>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</si>
  <si>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</si>
  <si>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</si>
  <si>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</si>
  <si>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</si>
  <si>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</si>
  <si>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</si>
  <si>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</si>
  <si>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</si>
  <si>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</si>
  <si>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</si>
  <si>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</si>
  <si>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</si>
  <si>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</si>
  <si>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</si>
  <si>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</si>
  <si>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</si>
  <si>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</si>
  <si>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</si>
  <si>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</si>
  <si>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</si>
  <si>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</si>
  <si>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</si>
  <si>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</si>
  <si>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</si>
  <si>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</si>
  <si>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</si>
  <si>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</si>
  <si>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</si>
  <si>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</si>
  <si>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</si>
  <si>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</si>
  <si>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</si>
  <si>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</si>
  <si>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</si>
  <si>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</si>
  <si>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</si>
  <si>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</si>
  <si>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</si>
  <si>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</si>
  <si>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</si>
  <si>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</si>
  <si>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</si>
  <si>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</si>
  <si>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</si>
  <si>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</si>
  <si>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</si>
  <si>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</si>
  <si>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</si>
  <si>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</si>
  <si>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</si>
  <si>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</si>
  <si>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</si>
  <si>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</si>
  <si>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</si>
  <si>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</si>
  <si>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</si>
  <si>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</si>
  <si>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</si>
  <si>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</si>
  <si>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</si>
  <si>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</si>
  <si>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</si>
  <si>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</si>
  <si>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</si>
  <si>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</si>
  <si>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</si>
  <si>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</si>
  <si>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</si>
  <si>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</si>
  <si>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</si>
  <si>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</si>
  <si>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</si>
  <si>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</si>
  <si>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</si>
  <si>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</si>
  <si>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</si>
  <si>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</si>
  <si>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</si>
  <si>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</si>
  <si>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</si>
  <si>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</si>
  <si>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</si>
  <si>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</si>
  <si>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</si>
  <si>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</si>
  <si>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</si>
  <si>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</si>
  <si>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</si>
  <si>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</si>
  <si>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</si>
  <si>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</si>
  <si>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</si>
  <si>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</si>
  <si>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</si>
  <si>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</si>
  <si>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</si>
  <si>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</si>
  <si>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</si>
  <si>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</si>
  <si>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</si>
  <si>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</si>
  <si>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</si>
  <si>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</si>
  <si>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</si>
  <si>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</si>
  <si>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</si>
  <si>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</si>
  <si>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</si>
  <si>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</si>
  <si>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</si>
  <si>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</si>
  <si>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</si>
  <si>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</si>
  <si>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</si>
  <si>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</si>
  <si>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</si>
  <si>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</si>
  <si>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</si>
  <si>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</si>
  <si>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</si>
  <si>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</si>
  <si>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</si>
  <si>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</si>
  <si>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</si>
  <si>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</si>
  <si>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</si>
  <si>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</si>
  <si>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</si>
  <si>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</si>
  <si>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</si>
  <si>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</si>
  <si>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</si>
  <si>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</si>
  <si>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</si>
  <si>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</si>
  <si>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</si>
  <si>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</si>
  <si>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</si>
  <si>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</si>
  <si>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</si>
  <si>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</si>
  <si>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</si>
  <si>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</si>
  <si>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</si>
  <si>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</si>
  <si>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</si>
  <si>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</si>
  <si>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</si>
  <si>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</si>
  <si>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</si>
  <si>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</si>
  <si>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</si>
  <si>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</si>
  <si>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</si>
  <si>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</si>
  <si>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</si>
  <si>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</si>
  <si>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</si>
  <si>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</si>
  <si>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</si>
  <si>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</si>
  <si>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</si>
  <si>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</si>
  <si>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</si>
  <si>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</si>
  <si>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</si>
  <si>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</si>
  <si>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</si>
  <si>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</si>
  <si>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</si>
  <si>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</si>
  <si>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</si>
  <si>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</si>
  <si>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</si>
  <si>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</si>
  <si>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</si>
  <si>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</si>
  <si>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</si>
  <si>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</si>
  <si>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</si>
  <si>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</si>
  <si>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</si>
  <si>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</si>
  <si>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</si>
  <si>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</si>
  <si>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</si>
  <si>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</si>
  <si>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</si>
  <si>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</si>
  <si>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</si>
  <si>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</si>
  <si>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</si>
  <si>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</si>
  <si>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</si>
  <si>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</si>
  <si>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</si>
  <si>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</si>
  <si>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</si>
  <si>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</si>
  <si>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</si>
  <si>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</si>
  <si>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</si>
  <si>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</si>
  <si>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</si>
  <si>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</si>
  <si>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</si>
  <si>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</si>
  <si>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</si>
  <si>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</si>
  <si>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</si>
  <si>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</si>
  <si>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</si>
  <si>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</si>
  <si>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</si>
  <si>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</si>
  <si>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</si>
  <si>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</si>
  <si>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</si>
  <si>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</si>
  <si>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</si>
  <si>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</si>
  <si>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</si>
  <si>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</si>
  <si>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</si>
  <si>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</si>
  <si>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</si>
  <si>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</si>
  <si>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</si>
  <si>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</si>
  <si>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</si>
  <si>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</si>
  <si>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</si>
  <si>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</si>
  <si>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</si>
  <si>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</si>
  <si>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</si>
  <si>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</si>
  <si>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</si>
  <si>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</si>
  <si>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</si>
  <si>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</si>
  <si>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</si>
  <si>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</si>
  <si>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</si>
  <si>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</si>
  <si>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</si>
  <si>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</si>
  <si>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</si>
  <si>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</si>
  <si>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</si>
  <si>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</si>
  <si>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</si>
  <si>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</si>
  <si>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</si>
  <si>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</si>
  <si>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</si>
  <si>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</si>
  <si>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</si>
  <si>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</si>
  <si>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</si>
  <si>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</si>
  <si>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</si>
  <si>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</si>
  <si>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</si>
  <si>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</si>
  <si>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</si>
  <si>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</si>
  <si>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</si>
  <si>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</si>
  <si>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</si>
  <si>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</si>
  <si>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</si>
  <si>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</si>
  <si>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</si>
  <si>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</si>
  <si>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</si>
  <si>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</si>
  <si>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</si>
  <si>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</si>
  <si>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</si>
  <si>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</si>
  <si>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</si>
  <si>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</si>
  <si>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</si>
  <si>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</si>
  <si>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</si>
  <si>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</si>
  <si>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</si>
  <si>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</si>
  <si>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</si>
  <si>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</si>
  <si>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</si>
  <si>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</si>
  <si>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</si>
  <si>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</si>
  <si>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</si>
  <si>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</si>
  <si>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</si>
  <si>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</si>
  <si>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</si>
  <si>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</si>
  <si>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</si>
  <si>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</si>
  <si>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</si>
  <si>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</si>
  <si>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</si>
  <si>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</si>
  <si>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</si>
  <si>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</si>
  <si>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</si>
  <si>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</si>
  <si>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</si>
  <si>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</si>
  <si>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</si>
  <si>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</si>
  <si>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</si>
  <si>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</si>
  <si>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</si>
  <si>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</si>
  <si>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</si>
  <si>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</si>
  <si>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</si>
  <si>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</si>
  <si>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</si>
  <si>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</si>
  <si>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</si>
  <si>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</si>
  <si>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</si>
  <si>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</si>
  <si>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</si>
  <si>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</si>
  <si>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</si>
  <si>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</si>
  <si>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</si>
  <si>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</si>
  <si>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</si>
  <si>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</si>
  <si>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</si>
  <si>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</si>
  <si>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</si>
  <si>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</si>
  <si>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</si>
  <si>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</si>
  <si>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</si>
  <si>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</si>
  <si>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</si>
  <si>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</si>
  <si>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</si>
  <si>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</si>
  <si>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</si>
  <si>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</si>
  <si>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</si>
  <si>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</si>
  <si>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</si>
  <si>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</si>
  <si>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</si>
  <si>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</si>
  <si>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</si>
  <si>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</si>
  <si>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</si>
  <si>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</si>
  <si>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</si>
  <si>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</si>
  <si>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</si>
  <si>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</si>
  <si>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</si>
  <si>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</si>
  <si>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</si>
  <si>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</si>
  <si>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</si>
  <si>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</si>
  <si>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</si>
  <si>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</si>
  <si>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</si>
  <si>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</si>
  <si>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</si>
  <si>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</si>
  <si>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</si>
  <si>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</si>
  <si>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</si>
  <si>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</si>
  <si>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</si>
  <si>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</si>
  <si>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</si>
  <si>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</si>
  <si>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</si>
  <si>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</si>
  <si>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</si>
  <si>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</si>
  <si>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</si>
  <si>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</si>
  <si>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</si>
  <si>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</si>
  <si>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</si>
  <si>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</si>
  <si>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</si>
  <si>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</si>
  <si>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</si>
  <si>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</si>
  <si>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</si>
  <si>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</si>
  <si>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</si>
  <si>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</si>
  <si>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</si>
  <si>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</si>
  <si>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</si>
  <si>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</si>
  <si>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</si>
  <si>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</si>
  <si>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</si>
  <si>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</si>
  <si>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</si>
  <si>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</si>
  <si>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</si>
  <si>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</si>
  <si>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</si>
  <si>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</si>
  <si>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</si>
  <si>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</si>
  <si>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</si>
  <si>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</si>
  <si>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</si>
  <si>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</si>
  <si>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</si>
  <si>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</si>
  <si>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</si>
  <si>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</si>
  <si>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</si>
  <si>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</si>
  <si>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</si>
  <si>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</si>
  <si>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</si>
  <si>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</si>
  <si>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</si>
  <si>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</si>
  <si>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</si>
  <si>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</si>
  <si>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</si>
  <si>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</si>
  <si>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</si>
  <si>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</si>
  <si>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</si>
  <si>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</si>
  <si>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</si>
  <si>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</si>
  <si>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</si>
  <si>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</si>
  <si>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</si>
  <si>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</si>
  <si>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</si>
  <si>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</si>
  <si>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</si>
  <si>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</si>
  <si>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</si>
  <si>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</si>
  <si>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</si>
  <si>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</si>
  <si>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</si>
  <si>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</si>
  <si>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</si>
  <si>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</si>
  <si>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</si>
  <si>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</si>
  <si>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</si>
  <si>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</si>
  <si>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</si>
  <si>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</si>
  <si>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</si>
  <si>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</si>
  <si>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</si>
  <si>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</si>
  <si>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</si>
  <si>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</si>
  <si>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</si>
  <si>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</si>
  <si>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</si>
  <si>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</si>
  <si>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</si>
  <si>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</si>
  <si>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</si>
  <si>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</si>
  <si>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</si>
  <si>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</si>
  <si>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</si>
  <si>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</si>
  <si>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</si>
  <si>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</si>
  <si>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</si>
  <si>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</si>
  <si>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</si>
  <si>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</si>
  <si>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</si>
  <si>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</si>
  <si>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</si>
  <si>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</si>
  <si>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</si>
  <si>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</si>
  <si>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</si>
  <si>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</si>
  <si>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</si>
  <si>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</si>
  <si>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</si>
  <si>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</si>
  <si>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</si>
  <si>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</si>
  <si>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</si>
  <si>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</si>
  <si>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</si>
  <si>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</si>
  <si>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</si>
  <si>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</si>
  <si>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</si>
  <si>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</si>
  <si>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</si>
  <si>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</si>
  <si>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</si>
  <si>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</si>
  <si>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</si>
  <si>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</si>
  <si>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</si>
  <si>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</si>
  <si>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</si>
  <si>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</si>
  <si>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</si>
  <si>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</si>
  <si>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</si>
  <si>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</si>
  <si>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</si>
  <si>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</si>
  <si>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</si>
  <si>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</si>
  <si>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</si>
  <si>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</si>
  <si>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</si>
  <si>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</si>
  <si>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</si>
  <si>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</si>
  <si>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</si>
  <si>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</si>
  <si>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</si>
  <si>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</si>
  <si>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</si>
  <si>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</si>
  <si>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</si>
  <si>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</si>
  <si>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</si>
  <si>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</si>
  <si>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</si>
  <si>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</si>
  <si>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</si>
  <si>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</si>
  <si>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</si>
  <si>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</si>
  <si>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</si>
  <si>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</si>
  <si>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</si>
  <si>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</si>
  <si>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</si>
  <si>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</si>
  <si>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</si>
  <si>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</si>
  <si>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</si>
  <si>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</si>
  <si>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</si>
  <si>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</si>
  <si>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</si>
  <si>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</si>
  <si>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</si>
  <si>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</si>
  <si>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</si>
  <si>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</si>
  <si>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</si>
  <si>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</si>
  <si>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</si>
  <si>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</si>
  <si>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</si>
  <si>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</si>
  <si>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</si>
  <si>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</si>
  <si>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</si>
  <si>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</si>
  <si>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</si>
  <si>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</si>
  <si>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</si>
  <si>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</si>
  <si>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</si>
  <si>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</si>
  <si>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</si>
  <si>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</si>
  <si>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</si>
  <si>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</si>
  <si>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</si>
  <si>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</si>
  <si>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</si>
  <si>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</si>
  <si>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</si>
  <si>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</si>
  <si>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</si>
  <si>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</si>
  <si>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</si>
  <si>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</si>
  <si>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</si>
  <si>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</si>
  <si>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</si>
  <si>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</si>
  <si>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</si>
  <si>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</si>
  <si>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</si>
  <si>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</si>
  <si>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</si>
  <si>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</si>
  <si>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</si>
  <si>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</si>
  <si>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</si>
  <si>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</si>
  <si>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</si>
  <si>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</si>
  <si>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</si>
  <si>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</si>
  <si>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</si>
  <si>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</si>
  <si>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</si>
  <si>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</si>
  <si>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</si>
  <si>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</si>
  <si>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</si>
  <si>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</si>
  <si>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</si>
  <si>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</si>
  <si>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</si>
  <si>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</si>
  <si>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</si>
  <si>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</si>
  <si>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</si>
  <si>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</si>
  <si>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</si>
  <si>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</si>
  <si>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</si>
  <si>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</si>
  <si>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</si>
  <si>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</si>
  <si>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</si>
  <si>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</si>
  <si>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</si>
  <si>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</si>
  <si>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</si>
  <si>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</si>
  <si>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</si>
  <si>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</si>
  <si>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</si>
  <si>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</si>
  <si>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</si>
  <si>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</si>
  <si>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</si>
  <si>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</si>
  <si>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</si>
  <si>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</si>
  <si>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</si>
  <si>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</si>
  <si>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</si>
  <si>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</si>
  <si>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</si>
  <si>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</si>
  <si>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</si>
  <si>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</si>
  <si>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</si>
  <si>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</si>
  <si>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</si>
  <si>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</si>
  <si>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</si>
  <si>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</si>
  <si>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</si>
  <si>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</si>
  <si>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</si>
  <si>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</si>
  <si>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</si>
  <si>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</si>
  <si>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</si>
  <si>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</si>
  <si>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</si>
  <si>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</si>
  <si>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</si>
  <si>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</si>
  <si>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</si>
  <si>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</si>
  <si>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</si>
  <si>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</si>
  <si>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</si>
  <si>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</si>
  <si>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</si>
  <si>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</si>
  <si>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</si>
  <si>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</si>
  <si>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</si>
  <si>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</si>
  <si>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</si>
  <si>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</si>
  <si>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</si>
  <si>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</si>
  <si>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</si>
  <si>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</si>
  <si>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</si>
  <si>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</si>
  <si>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</si>
  <si>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</si>
  <si>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</si>
  <si>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</si>
  <si>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</si>
  <si>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</si>
  <si>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</si>
  <si>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</si>
  <si>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</si>
  <si>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</si>
  <si>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</si>
  <si>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</si>
  <si>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</si>
  <si>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</si>
  <si>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</si>
  <si>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</si>
  <si>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</si>
  <si>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</si>
  <si>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</si>
  <si>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</si>
  <si>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</si>
  <si>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</si>
  <si>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</si>
  <si>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</si>
  <si>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</si>
  <si>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</si>
  <si>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</si>
  <si>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</si>
  <si>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</si>
  <si>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</si>
  <si>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</si>
  <si>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</si>
  <si>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</si>
  <si>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</si>
  <si>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</si>
  <si>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</si>
  <si>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</si>
  <si>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</si>
  <si>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</si>
  <si>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</si>
  <si>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</si>
  <si>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</si>
  <si>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</si>
  <si>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</si>
  <si>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</si>
  <si>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</si>
  <si>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</si>
  <si>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</si>
  <si>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</si>
  <si>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</si>
  <si>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</si>
  <si>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</si>
  <si>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</si>
  <si>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</si>
  <si>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</si>
  <si>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</si>
  <si>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</si>
  <si>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</si>
  <si>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</si>
  <si>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</si>
  <si>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</si>
  <si>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</si>
  <si>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</si>
  <si>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</si>
  <si>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</si>
  <si>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</si>
  <si>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</si>
  <si>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</si>
  <si>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</si>
  <si>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</si>
  <si>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</si>
  <si>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</si>
  <si>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</si>
  <si>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</si>
  <si>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</si>
  <si>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</si>
  <si>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</si>
  <si>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</si>
  <si>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</si>
  <si>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</si>
  <si>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</si>
  <si>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</si>
  <si>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</si>
  <si>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</si>
  <si>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</si>
  <si>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</si>
  <si>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</si>
  <si>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</si>
  <si>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</si>
  <si>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</si>
  <si>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</si>
  <si>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</si>
  <si>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</si>
  <si>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</si>
  <si>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</si>
  <si>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</si>
  <si>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</si>
  <si>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</si>
  <si>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</si>
  <si>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</si>
  <si>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</si>
  <si>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</si>
  <si>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</si>
  <si>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</si>
  <si>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</si>
  <si>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</si>
  <si>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</si>
  <si>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</si>
  <si>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</si>
  <si>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</si>
  <si>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</si>
  <si>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</si>
  <si>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</si>
  <si>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</si>
  <si>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</si>
  <si>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</si>
  <si>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</si>
  <si>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</si>
  <si>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</si>
  <si>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</si>
  <si>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</si>
  <si>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</si>
  <si>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</si>
  <si>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</si>
  <si>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</si>
  <si>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</si>
  <si>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</si>
  <si>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</si>
  <si>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</si>
  <si>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</si>
  <si>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</si>
  <si>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</si>
  <si>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</si>
  <si>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</si>
  <si>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</si>
  <si>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</si>
  <si>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</si>
  <si>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</si>
  <si>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</si>
  <si>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</si>
  <si>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</si>
  <si>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</si>
  <si>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</si>
  <si>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</si>
  <si>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</si>
  <si>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</si>
  <si>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</si>
  <si>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</si>
  <si>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</si>
  <si>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</si>
  <si>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</si>
  <si>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</si>
  <si>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</si>
  <si>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</si>
  <si>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</si>
  <si>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</si>
  <si>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</si>
  <si>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</si>
  <si>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</si>
  <si>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</si>
  <si>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</si>
  <si>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</si>
  <si>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</si>
  <si>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</si>
  <si>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</si>
  <si>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</si>
  <si>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</si>
  <si>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</si>
  <si>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</si>
  <si>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</si>
  <si>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</si>
  <si>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</si>
  <si>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</si>
  <si>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</si>
  <si>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</si>
  <si>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</si>
  <si>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</si>
  <si>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</si>
  <si>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</si>
  <si>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</si>
  <si>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</si>
  <si>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</si>
  <si>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</si>
  <si>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</si>
  <si>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</si>
  <si>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</si>
  <si>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</si>
  <si>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</si>
  <si>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</si>
  <si>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</si>
  <si>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</si>
  <si>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</si>
  <si>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</si>
  <si>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</si>
  <si>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</si>
  <si>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</si>
  <si>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</si>
  <si>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</si>
  <si>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</si>
  <si>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</si>
  <si>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</si>
  <si>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</si>
  <si>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</si>
  <si>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</si>
  <si>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</si>
  <si>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</si>
  <si>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</si>
  <si>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</si>
  <si>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</si>
  <si>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</si>
  <si>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</si>
  <si>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</si>
  <si>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</si>
  <si>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</si>
  <si>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</si>
  <si>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</si>
  <si>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</si>
  <si>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</si>
  <si>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</si>
  <si>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</si>
  <si>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</si>
  <si>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</si>
  <si>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</si>
  <si>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</si>
  <si>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</si>
  <si>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</si>
  <si>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</si>
  <si>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</si>
  <si>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</si>
  <si>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</si>
  <si>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</si>
  <si>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</si>
  <si>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</si>
  <si>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</si>
  <si>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</si>
  <si>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</si>
  <si>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</si>
  <si>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</si>
  <si>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</si>
  <si>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</si>
  <si>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</si>
  <si>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</si>
  <si>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</si>
  <si>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</si>
  <si>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</si>
  <si>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</si>
  <si>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</si>
  <si>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</si>
  <si>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</si>
  <si>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</si>
  <si>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</si>
  <si>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</si>
  <si>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</si>
  <si>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</si>
  <si>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</si>
  <si>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</si>
  <si>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</si>
  <si>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</si>
  <si>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</si>
  <si>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</si>
  <si>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</si>
  <si>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</si>
  <si>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</si>
  <si>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</si>
  <si>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</si>
  <si>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</si>
  <si>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</si>
  <si>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</si>
  <si>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</si>
  <si>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</si>
  <si>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</si>
  <si>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</si>
  <si>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</si>
  <si>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</si>
  <si>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</si>
  <si>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</si>
  <si>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</si>
  <si>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</si>
  <si>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</si>
  <si>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</si>
  <si>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</si>
  <si>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</si>
  <si>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</si>
  <si>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</si>
  <si>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</si>
  <si>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</si>
  <si>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</si>
  <si>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</si>
  <si>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</si>
  <si>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</si>
  <si>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</si>
  <si>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</si>
  <si>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</si>
  <si>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</si>
  <si>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</si>
  <si>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</si>
  <si>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</si>
  <si>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</si>
  <si>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</si>
  <si>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</si>
  <si>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</si>
  <si>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</si>
  <si>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</si>
  <si>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</si>
  <si>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</si>
  <si>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</si>
  <si>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</si>
  <si>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</si>
  <si>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</si>
  <si>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</si>
  <si>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</si>
  <si>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</si>
  <si>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</si>
  <si>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</si>
  <si>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</si>
  <si>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</si>
  <si>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</si>
  <si>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</si>
  <si>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</si>
  <si>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</si>
  <si>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</si>
  <si>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</si>
  <si>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</si>
  <si>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</si>
  <si>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</si>
  <si>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</si>
  <si>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</si>
  <si>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</si>
  <si>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</si>
  <si>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</si>
  <si>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</si>
  <si>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</si>
  <si>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</si>
  <si>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</si>
  <si>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</si>
  <si>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</si>
  <si>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</si>
  <si>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</si>
  <si>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</si>
  <si>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</si>
  <si>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</si>
  <si>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</si>
  <si>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</si>
  <si>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</si>
  <si>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</si>
  <si>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</si>
  <si>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</si>
  <si>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</si>
  <si>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</si>
  <si>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</si>
  <si>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</si>
  <si>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</si>
  <si>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</si>
  <si>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</si>
  <si>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</si>
  <si>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</si>
  <si>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</si>
  <si>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</si>
  <si>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</si>
  <si>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</si>
  <si>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</si>
  <si>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</si>
  <si>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</si>
  <si>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</si>
  <si>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</si>
  <si>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</si>
  <si>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</si>
  <si>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</si>
  <si>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</si>
  <si>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</si>
  <si>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</si>
  <si>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</si>
  <si>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</si>
  <si>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</si>
  <si>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</si>
  <si>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</si>
  <si>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</si>
  <si>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</si>
  <si>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</si>
  <si>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</si>
  <si>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</si>
  <si>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</si>
  <si>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</si>
  <si>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</si>
  <si>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</si>
  <si>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</si>
  <si>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</si>
  <si>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</si>
  <si>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</si>
  <si>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</si>
  <si>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</si>
  <si>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</si>
  <si>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</si>
  <si>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</si>
  <si>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</si>
  <si>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</si>
  <si>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</si>
  <si>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</si>
  <si>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</si>
  <si>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</si>
  <si>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</si>
  <si>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</si>
  <si>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</si>
  <si>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</si>
  <si>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</si>
  <si>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</si>
  <si>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</si>
  <si>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</si>
  <si>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</si>
  <si>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</si>
  <si>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</si>
  <si>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</si>
  <si>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</si>
  <si>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</si>
  <si>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</si>
  <si>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</si>
  <si>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</si>
  <si>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</si>
  <si>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</si>
  <si>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</si>
  <si>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</si>
  <si>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</si>
  <si>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</si>
  <si>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</si>
  <si>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</si>
  <si>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</si>
  <si>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</si>
  <si>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</si>
  <si>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</si>
  <si>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</si>
  <si>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</si>
  <si>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</si>
  <si>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</si>
  <si>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</si>
  <si>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</si>
  <si>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</si>
  <si>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</si>
  <si>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</si>
  <si>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</si>
  <si>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</si>
  <si>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</si>
  <si>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</si>
  <si>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</si>
  <si>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</si>
  <si>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</si>
  <si>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</si>
  <si>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</si>
  <si>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</si>
  <si>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</si>
  <si>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</si>
  <si>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</si>
  <si>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</si>
  <si>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</si>
  <si>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</si>
  <si>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</si>
  <si>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</si>
  <si>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</si>
  <si>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</si>
  <si>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</si>
  <si>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</si>
  <si>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</si>
  <si>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</si>
  <si>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</si>
  <si>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</si>
  <si>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</si>
  <si>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</si>
  <si>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</si>
  <si>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</si>
  <si>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</si>
  <si>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</si>
  <si>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</si>
  <si>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</si>
  <si>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</si>
  <si>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</si>
  <si>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</si>
  <si>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</si>
  <si>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</si>
  <si>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</si>
  <si>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</si>
  <si>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</si>
  <si>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</si>
  <si>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</si>
  <si>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</si>
  <si>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</si>
  <si>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</si>
  <si>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</si>
  <si>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</si>
  <si>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</si>
  <si>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</si>
  <si>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</si>
  <si>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</si>
  <si>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</si>
  <si>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</si>
  <si>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</si>
  <si>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</si>
  <si>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</si>
  <si>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</si>
  <si>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</si>
  <si>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</si>
  <si>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</si>
  <si>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</si>
  <si>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</si>
  <si>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</si>
  <si>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</si>
  <si>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</si>
  <si>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</si>
  <si>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</si>
  <si>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</si>
  <si>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</si>
  <si>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</si>
  <si>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</si>
  <si>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</si>
  <si>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</si>
  <si>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</si>
  <si>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</si>
  <si>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</si>
  <si>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</si>
  <si>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</si>
  <si>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</si>
  <si>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</si>
  <si>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</si>
  <si>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</si>
  <si>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</si>
  <si>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</si>
  <si>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</si>
  <si>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</si>
  <si>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</si>
  <si>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</si>
  <si>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</si>
  <si>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</si>
  <si>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</si>
  <si>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</si>
  <si>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</si>
  <si>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</si>
  <si>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</si>
  <si>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</si>
  <si>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</si>
  <si>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</si>
  <si>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</si>
  <si>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</si>
  <si>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</si>
  <si>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</si>
  <si>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</si>
  <si>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</si>
  <si>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</si>
  <si>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</si>
  <si>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</si>
  <si>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</si>
  <si>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</si>
  <si>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</si>
  <si>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</si>
  <si>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</si>
  <si>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</si>
  <si>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</si>
  <si>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</si>
  <si>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</si>
  <si>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</si>
  <si>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</si>
  <si>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</si>
  <si>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</si>
  <si>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</si>
  <si>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</si>
  <si>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</si>
  <si>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</si>
  <si>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</si>
  <si>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</si>
  <si>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</si>
  <si>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</si>
  <si>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</si>
  <si>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</si>
  <si>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</si>
  <si>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</si>
  <si>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</si>
  <si>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</si>
  <si>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</si>
  <si>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</si>
  <si>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</si>
  <si>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</si>
  <si>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</si>
  <si>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</si>
  <si>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</si>
  <si>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</si>
  <si>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</si>
  <si>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</si>
  <si>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</si>
  <si>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</si>
  <si>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</si>
  <si>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</si>
  <si>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</si>
  <si>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</si>
  <si>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</si>
  <si>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</si>
  <si>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</si>
  <si>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</si>
  <si>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</si>
  <si>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</si>
  <si>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</si>
  <si>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</si>
  <si>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</si>
  <si>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</si>
  <si>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</si>
  <si>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</si>
  <si>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</si>
  <si>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</si>
  <si>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</si>
  <si>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</si>
  <si>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</si>
  <si>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</si>
  <si>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</si>
  <si>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</si>
  <si>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</si>
  <si>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</si>
  <si>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</si>
  <si>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</si>
  <si>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</si>
  <si>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</si>
  <si>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</si>
  <si>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</si>
  <si>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</si>
  <si>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</si>
  <si>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</si>
  <si>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</si>
  <si>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</si>
  <si>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</si>
  <si>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</si>
  <si>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</si>
  <si>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</si>
  <si>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</si>
  <si>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</si>
  <si>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</si>
  <si>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</si>
  <si>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</si>
  <si>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</si>
  <si>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</si>
  <si>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</si>
  <si>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</si>
  <si>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</si>
  <si>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</si>
  <si>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</si>
  <si>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</si>
  <si>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</si>
  <si>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</si>
  <si>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</si>
  <si>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</si>
  <si>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</si>
  <si>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</si>
  <si>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</si>
  <si>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</si>
  <si>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</si>
  <si>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</si>
  <si>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</si>
  <si>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</si>
  <si>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</si>
  <si>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</si>
  <si>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</si>
  <si>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</si>
  <si>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</si>
  <si>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</si>
  <si>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</si>
  <si>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</si>
  <si>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</si>
  <si>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</si>
  <si>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</si>
  <si>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</si>
  <si>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</si>
  <si>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</si>
  <si>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</si>
  <si>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</si>
  <si>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</si>
  <si>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</si>
  <si>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</si>
  <si>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</si>
  <si>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</si>
  <si>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</si>
  <si>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</si>
  <si>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</si>
  <si>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</si>
  <si>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</si>
  <si>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</si>
  <si>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</si>
  <si>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</si>
  <si>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</si>
  <si>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</si>
  <si>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</si>
  <si>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</si>
  <si>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</si>
  <si>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</si>
  <si>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</si>
  <si>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</si>
  <si>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</si>
  <si>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</si>
  <si>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</si>
  <si>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</si>
  <si>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</si>
  <si>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</si>
  <si>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</si>
  <si>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</si>
  <si>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</si>
  <si>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</si>
  <si>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</si>
  <si>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</si>
  <si>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</si>
  <si>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</si>
  <si>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</si>
  <si>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</si>
  <si>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</si>
  <si>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</si>
  <si>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</si>
  <si>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</si>
  <si>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</si>
  <si>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</si>
  <si>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</si>
  <si>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</si>
  <si>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</si>
  <si>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</si>
  <si>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</si>
  <si>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</si>
  <si>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</si>
  <si>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</si>
  <si>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</si>
  <si>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</si>
  <si>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</si>
  <si>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</si>
  <si>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</si>
  <si>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</si>
  <si>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</si>
  <si>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</si>
  <si>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</si>
  <si>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</si>
  <si>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</si>
  <si>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</si>
  <si>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</si>
  <si>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</si>
  <si>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</si>
  <si>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</si>
  <si>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</si>
  <si>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</si>
  <si>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</si>
  <si>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</si>
  <si>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</si>
  <si>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</si>
  <si>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</si>
  <si>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</si>
  <si>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</si>
  <si>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</si>
  <si>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</si>
  <si>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</si>
  <si>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</si>
  <si>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</si>
  <si>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</si>
  <si>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</si>
  <si>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</si>
  <si>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</si>
  <si>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</si>
  <si>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</si>
  <si>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</si>
  <si>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</si>
  <si>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</si>
  <si>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</si>
  <si>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</si>
  <si>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</si>
  <si>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</si>
  <si>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</si>
  <si>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</si>
  <si>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</si>
  <si>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</si>
  <si>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</si>
  <si>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</si>
  <si>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</si>
  <si>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</si>
  <si>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</si>
  <si>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</si>
  <si>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</si>
  <si>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</si>
  <si>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</si>
  <si>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</si>
  <si>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</si>
  <si>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</si>
  <si>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</si>
  <si>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</si>
  <si>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</si>
  <si>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</si>
  <si>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</si>
  <si>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</si>
  <si>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</si>
  <si>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</si>
  <si>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</si>
  <si>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</si>
  <si>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</si>
  <si>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</si>
  <si>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</si>
  <si>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</si>
  <si>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</si>
  <si>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</si>
  <si>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</si>
  <si>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</si>
  <si>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</si>
  <si>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</si>
  <si>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</si>
  <si>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</si>
  <si>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</si>
  <si>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</si>
  <si>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</si>
  <si>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</si>
  <si>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</si>
  <si>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</si>
  <si>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</si>
  <si>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</si>
  <si>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</si>
  <si>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</si>
  <si>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</si>
  <si>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</si>
  <si>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</si>
  <si>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</si>
  <si>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</si>
  <si>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</si>
  <si>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</si>
  <si>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</si>
  <si>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</si>
  <si>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</si>
  <si>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</si>
  <si>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</si>
  <si>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</si>
  <si>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</si>
  <si>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</si>
  <si>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</si>
  <si>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</si>
  <si>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</si>
  <si>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</si>
  <si>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</si>
  <si>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</si>
  <si>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</si>
  <si>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</si>
  <si>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</si>
  <si>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</si>
  <si>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</si>
  <si>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</si>
  <si>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</si>
  <si>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</si>
  <si>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</si>
  <si>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</si>
  <si>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</si>
  <si>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</si>
  <si>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</si>
  <si>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</si>
  <si>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</si>
  <si>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</si>
  <si>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</si>
  <si>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</si>
  <si>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</si>
  <si>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</si>
  <si>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</si>
  <si>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</si>
  <si>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</si>
  <si>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</si>
  <si>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</si>
  <si>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</si>
  <si>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</si>
  <si>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</si>
  <si>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</si>
  <si>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</si>
  <si>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</si>
  <si>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</si>
  <si>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</si>
  <si>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</si>
  <si>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</si>
  <si>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</si>
  <si>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</si>
  <si>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</si>
  <si>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</si>
  <si>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</si>
  <si>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</si>
  <si>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</si>
  <si>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</si>
  <si>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</si>
  <si>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</si>
  <si>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</si>
  <si>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</si>
  <si>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</si>
  <si>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</si>
  <si>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</si>
  <si>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</si>
  <si>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</si>
  <si>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</si>
  <si>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</si>
  <si>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</si>
  <si>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</si>
  <si>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</si>
  <si>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</si>
  <si>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</si>
  <si>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</si>
  <si>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</si>
  <si>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</si>
  <si>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</si>
  <si>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</si>
  <si>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</si>
  <si>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</si>
  <si>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</si>
  <si>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</si>
  <si>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</si>
  <si>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</si>
  <si>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</si>
  <si>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</si>
  <si>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</si>
  <si>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</si>
  <si>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</si>
  <si>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</si>
  <si>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</si>
  <si>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</si>
  <si>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</si>
  <si>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</si>
  <si>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</si>
  <si>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</si>
  <si>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</si>
  <si>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</si>
  <si>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</si>
  <si>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</si>
  <si>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</si>
  <si>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</si>
  <si>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</si>
  <si>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</si>
  <si>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</si>
  <si>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</si>
  <si>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</si>
  <si>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</si>
  <si>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</si>
  <si>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</si>
  <si>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</si>
  <si>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</si>
  <si>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</si>
  <si>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</si>
  <si>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</si>
  <si>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</si>
  <si>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</si>
  <si>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</si>
  <si>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</si>
  <si>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</si>
  <si>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</si>
  <si>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</si>
  <si>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</si>
  <si>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</si>
  <si>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</si>
  <si>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</si>
  <si>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</si>
  <si>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</si>
  <si>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</si>
  <si>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</si>
  <si>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</si>
  <si>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</si>
  <si>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</si>
  <si>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</si>
  <si>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</si>
  <si>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</si>
  <si>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</si>
  <si>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</si>
  <si>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</si>
  <si>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</si>
  <si>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</si>
  <si>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</si>
  <si>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</si>
  <si>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</si>
  <si>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</si>
  <si>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</si>
  <si>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</si>
  <si>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</si>
  <si>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</si>
  <si>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</si>
  <si>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</si>
  <si>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</si>
  <si>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</si>
  <si>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</si>
  <si>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</si>
  <si>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</si>
  <si>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</si>
  <si>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</si>
  <si>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</si>
  <si>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</si>
  <si>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</si>
  <si>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</si>
  <si>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</si>
  <si>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</si>
  <si>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</si>
  <si>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</si>
  <si>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</si>
  <si>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</si>
  <si>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</si>
  <si>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</si>
  <si>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</si>
  <si>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</si>
  <si>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</si>
  <si>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</si>
  <si>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</si>
  <si>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</si>
  <si>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</si>
  <si>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</si>
  <si>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</si>
  <si>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</si>
  <si>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</si>
  <si>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</si>
  <si>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</si>
  <si>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</si>
  <si>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</si>
  <si>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</si>
  <si>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</si>
  <si>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</si>
  <si>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</si>
  <si>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</si>
  <si>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</si>
  <si>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</si>
  <si>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</si>
  <si>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</si>
  <si>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</si>
  <si>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</si>
  <si>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</si>
  <si>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</si>
  <si>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</si>
  <si>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</si>
  <si>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</si>
  <si>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</si>
  <si>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</si>
  <si>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</si>
  <si>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</si>
  <si>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</si>
  <si>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</si>
  <si>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</si>
  <si>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</si>
  <si>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</si>
  <si>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</si>
  <si>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</si>
  <si>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</si>
  <si>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</si>
  <si>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</si>
  <si>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</si>
  <si>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</si>
  <si>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</si>
  <si>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</si>
  <si>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</si>
  <si>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</si>
  <si>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</si>
  <si>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</si>
  <si>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</si>
  <si>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</si>
  <si>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</si>
  <si>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</si>
  <si>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</si>
  <si>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</si>
  <si>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</si>
  <si>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</si>
  <si>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</si>
  <si>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</si>
  <si>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</si>
  <si>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</si>
  <si>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</si>
  <si>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</si>
  <si>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</si>
  <si>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</si>
  <si>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</si>
  <si>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</si>
  <si>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</si>
  <si>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</si>
  <si>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</si>
  <si>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</si>
  <si>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</si>
  <si>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</si>
  <si>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</si>
  <si>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</si>
  <si>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</si>
  <si>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</si>
  <si>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</si>
  <si>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</si>
  <si>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</si>
  <si>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</si>
  <si>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</si>
  <si>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</si>
  <si>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</si>
  <si>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</si>
  <si>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</si>
  <si>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</si>
  <si>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</si>
  <si>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</si>
  <si>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</si>
  <si>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</si>
  <si>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</si>
  <si>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</si>
  <si>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</si>
  <si>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</si>
  <si>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</si>
  <si>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</si>
  <si>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</si>
  <si>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</si>
  <si>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</si>
  <si>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</si>
  <si>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</si>
  <si>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</si>
  <si>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</si>
  <si>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</si>
  <si>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</si>
  <si>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</si>
  <si>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</si>
  <si>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</si>
  <si>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</si>
  <si>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</si>
  <si>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</si>
  <si>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</si>
  <si>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</si>
  <si>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</si>
  <si>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</si>
  <si>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</si>
  <si>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</si>
  <si>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</si>
  <si>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</si>
  <si>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</si>
  <si>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</si>
  <si>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</si>
  <si>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</si>
  <si>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</si>
  <si>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</si>
  <si>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</si>
  <si>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</si>
  <si>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</si>
  <si>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</si>
  <si>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</si>
  <si>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</si>
  <si>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</si>
  <si>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</si>
  <si>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</si>
  <si>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</si>
  <si>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</si>
  <si>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</si>
  <si>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</si>
  <si>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</si>
  <si>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</si>
  <si>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</si>
  <si>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</si>
  <si>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</si>
  <si>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</si>
  <si>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</si>
  <si>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</si>
  <si>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</si>
  <si>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</si>
  <si>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</si>
  <si>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</si>
  <si>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</si>
  <si>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</si>
  <si>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</si>
  <si>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</si>
  <si>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</si>
  <si>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</si>
  <si>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</si>
  <si>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</si>
  <si>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</si>
  <si>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</si>
  <si>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</si>
  <si>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</si>
  <si>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</si>
  <si>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</si>
  <si>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</si>
  <si>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</si>
  <si>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</si>
  <si>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</si>
  <si>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</si>
  <si>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</si>
  <si>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</si>
  <si>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</si>
  <si>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</si>
  <si>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</si>
  <si>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</si>
  <si>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</si>
  <si>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</si>
  <si>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</si>
  <si>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</si>
  <si>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</si>
  <si>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</si>
  <si>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</si>
  <si>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</si>
  <si>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</si>
  <si>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</si>
  <si>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</si>
  <si>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</si>
  <si>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</si>
  <si>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</si>
  <si>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</si>
  <si>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</si>
  <si>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</si>
  <si>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</si>
  <si>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</si>
  <si>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</si>
  <si>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</si>
  <si>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</si>
  <si>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</si>
  <si>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</si>
  <si>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</si>
  <si>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</si>
  <si>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</si>
  <si>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</si>
  <si>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</si>
  <si>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</si>
  <si>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</si>
  <si>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</si>
  <si>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</si>
  <si>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</si>
  <si>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</si>
  <si>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</si>
  <si>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</si>
  <si>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</si>
  <si>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</si>
  <si>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</si>
  <si>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</si>
  <si>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</si>
  <si>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</si>
  <si>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</si>
  <si>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</si>
  <si>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</si>
  <si>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</si>
  <si>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</si>
  <si>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</si>
  <si>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</si>
  <si>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</si>
  <si>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</si>
  <si>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</si>
  <si>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</si>
  <si>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</si>
  <si>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</si>
  <si>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</si>
  <si>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</si>
  <si>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</si>
  <si>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</si>
  <si>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</si>
  <si>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</si>
  <si>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</si>
  <si>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</si>
  <si>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</si>
  <si>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</si>
  <si>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</si>
  <si>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</si>
  <si>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</si>
  <si>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</si>
  <si>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</si>
  <si>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</si>
  <si>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</si>
  <si>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</si>
  <si>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</si>
  <si>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</si>
  <si>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</si>
  <si>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</si>
  <si>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</si>
  <si>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</si>
  <si>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</si>
  <si>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</si>
  <si>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</si>
  <si>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</si>
  <si>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</si>
  <si>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</si>
  <si>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</si>
  <si>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</si>
  <si>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</si>
  <si>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</si>
  <si>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</si>
  <si>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</si>
  <si>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</si>
  <si>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</si>
  <si>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</si>
  <si>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</si>
  <si>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</si>
  <si>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</si>
  <si>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</si>
  <si>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</si>
  <si>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</si>
  <si>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</si>
  <si>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</si>
  <si>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</si>
  <si>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</si>
  <si>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</si>
  <si>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</si>
  <si>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</si>
  <si>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</si>
  <si>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</si>
  <si>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</si>
  <si>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</si>
  <si>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</si>
  <si>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</si>
  <si>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</si>
  <si>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</si>
  <si>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</si>
  <si>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</si>
  <si>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</si>
  <si>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</si>
  <si>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</si>
  <si>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</si>
  <si>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</si>
  <si>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</si>
  <si>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</si>
  <si>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</si>
  <si>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</si>
  <si>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</si>
  <si>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</si>
  <si>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</si>
  <si>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</si>
  <si>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</si>
  <si>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</si>
  <si>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</si>
  <si>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</si>
  <si>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</si>
  <si>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</si>
  <si>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</si>
  <si>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</si>
  <si>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</si>
  <si>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</si>
  <si>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</si>
  <si>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</si>
  <si>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</si>
  <si>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</si>
  <si>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</si>
  <si>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</si>
  <si>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</si>
  <si>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</si>
  <si>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</si>
  <si>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</si>
  <si>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</si>
  <si>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</si>
  <si>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</si>
  <si>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</si>
  <si>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</si>
  <si>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</si>
  <si>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</si>
  <si>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</si>
  <si>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</si>
  <si>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</si>
  <si>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</si>
  <si>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</si>
  <si>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</si>
  <si>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</si>
  <si>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</si>
  <si>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</si>
  <si>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</si>
  <si>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</si>
  <si>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</si>
  <si>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</si>
  <si>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</si>
  <si>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</si>
  <si>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</si>
  <si>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</si>
  <si>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</si>
  <si>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</si>
  <si>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</si>
  <si>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</si>
  <si>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</si>
  <si>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</si>
  <si>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</si>
  <si>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</si>
  <si>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</si>
  <si>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</si>
  <si>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</si>
  <si>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</si>
  <si>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</si>
  <si>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</si>
  <si>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</si>
  <si>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</si>
  <si>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</si>
  <si>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</si>
  <si>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</si>
  <si>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</si>
  <si>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</si>
  <si>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</si>
  <si>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</si>
  <si>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</si>
  <si>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</si>
  <si>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</si>
  <si>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</si>
  <si>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</si>
  <si>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</si>
  <si>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</si>
  <si>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</si>
  <si>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</si>
  <si>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</si>
  <si>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</si>
  <si>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</si>
  <si>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</si>
  <si>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</si>
  <si>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</si>
  <si>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</si>
  <si>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</si>
  <si>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</si>
  <si>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</si>
  <si>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</si>
  <si>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</si>
  <si>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</si>
  <si>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</si>
  <si>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</si>
  <si>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</si>
  <si>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</si>
  <si>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</si>
  <si>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</si>
  <si>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</si>
  <si>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</si>
  <si>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</si>
  <si>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</si>
  <si>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</si>
  <si>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</si>
  <si>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</si>
  <si>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</si>
  <si>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</si>
  <si>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</si>
  <si>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</si>
  <si>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</si>
  <si>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</si>
  <si>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</si>
  <si>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</si>
  <si>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</si>
  <si>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</si>
  <si>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</si>
  <si>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</si>
  <si>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</si>
  <si>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</si>
  <si>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</si>
  <si>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</si>
  <si>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</si>
  <si>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</si>
  <si>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</si>
  <si>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</si>
  <si>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</si>
  <si>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</si>
  <si>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</si>
  <si>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</si>
  <si>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</si>
  <si>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</si>
  <si>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</si>
  <si>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</si>
  <si>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</si>
  <si>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</si>
  <si>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</si>
  <si>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</si>
  <si>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</si>
  <si>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</si>
  <si>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</si>
  <si>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</si>
  <si>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</si>
  <si>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</si>
  <si>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</si>
  <si>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</si>
  <si>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</si>
  <si>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</si>
  <si>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</si>
  <si>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</si>
  <si>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</si>
  <si>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</si>
  <si>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</si>
  <si>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</si>
  <si>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</si>
  <si>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</si>
  <si>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</si>
  <si>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</si>
  <si>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</si>
  <si>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</si>
  <si>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</si>
  <si>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</si>
  <si>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</si>
  <si>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</si>
  <si>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</si>
  <si>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</si>
  <si>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</si>
  <si>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</si>
  <si>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</si>
  <si>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</si>
  <si>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</si>
  <si>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</si>
  <si>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</si>
  <si>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</si>
  <si>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</si>
  <si>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</si>
  <si>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</si>
  <si>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</si>
  <si>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</si>
  <si>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</si>
  <si>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</si>
  <si>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</si>
  <si>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</si>
  <si>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</si>
  <si>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</si>
  <si>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</si>
  <si>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</si>
  <si>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</si>
  <si>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</si>
  <si>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</si>
  <si>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</si>
  <si>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</si>
  <si>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</si>
  <si>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</si>
  <si>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</si>
  <si>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</si>
  <si>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</si>
  <si>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</si>
  <si>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</si>
  <si>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</si>
  <si>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</si>
  <si>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</si>
  <si>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</si>
  <si>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</si>
  <si>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</si>
  <si>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</si>
  <si>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</si>
  <si>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</si>
  <si>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</si>
  <si>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</si>
  <si>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</si>
  <si>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</si>
  <si>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</si>
  <si>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</si>
  <si>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</si>
  <si>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</si>
  <si>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</si>
  <si>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</si>
  <si>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</si>
  <si>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</si>
  <si>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</si>
  <si>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</si>
  <si>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</si>
  <si>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</si>
  <si>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</si>
  <si>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</si>
  <si>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</si>
  <si>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</si>
  <si>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</si>
  <si>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</si>
  <si>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</si>
  <si>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</si>
  <si>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</si>
  <si>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</si>
  <si>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</si>
  <si>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</si>
  <si>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</si>
  <si>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</si>
  <si>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</si>
  <si>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</si>
  <si>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</si>
  <si>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</si>
  <si>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</si>
  <si>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</si>
  <si>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</si>
  <si>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</si>
  <si>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</si>
  <si>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</si>
  <si>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</si>
  <si>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</si>
  <si>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</si>
  <si>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</si>
  <si>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</si>
  <si>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</si>
  <si>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</si>
  <si>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</si>
  <si>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</si>
  <si>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</si>
  <si>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</si>
  <si>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</si>
  <si>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</si>
  <si>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</si>
  <si>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</si>
  <si>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</si>
  <si>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</si>
  <si>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</si>
  <si>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</si>
  <si>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</si>
  <si>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</si>
  <si>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</si>
  <si>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</si>
  <si>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</si>
  <si>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</si>
  <si>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</si>
  <si>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</si>
  <si>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</si>
  <si>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</si>
  <si>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</si>
  <si>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</si>
  <si>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</si>
  <si>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</si>
  <si>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</si>
  <si>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</si>
  <si>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</si>
  <si>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</si>
  <si>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</si>
  <si>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</si>
  <si>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</si>
  <si>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</si>
  <si>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</si>
  <si>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</si>
  <si>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</si>
  <si>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</si>
  <si>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</si>
  <si>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</si>
  <si>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</si>
  <si>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</si>
  <si>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</si>
  <si>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</si>
  <si>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</si>
  <si>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</si>
  <si>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</si>
  <si>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</si>
  <si>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</si>
  <si>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</si>
  <si>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</si>
  <si>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</si>
  <si>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</si>
  <si>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</si>
  <si>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</si>
  <si>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</si>
  <si>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</si>
  <si>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</si>
  <si>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</si>
  <si>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</si>
  <si>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</si>
  <si>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</si>
  <si>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</si>
  <si>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</si>
  <si>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</si>
  <si>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</si>
  <si>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</si>
  <si>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</si>
  <si>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</si>
  <si>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</si>
  <si>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</si>
  <si>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</si>
  <si>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</si>
  <si>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</si>
  <si>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</si>
  <si>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</si>
  <si>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</si>
  <si>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</si>
  <si>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</si>
  <si>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</si>
  <si>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</si>
  <si>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</si>
  <si>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</si>
  <si>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</si>
  <si>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</si>
  <si>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</si>
  <si>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</si>
  <si>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</si>
  <si>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</si>
  <si>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</si>
  <si>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</si>
  <si>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</si>
  <si>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</si>
  <si>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</si>
  <si>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</si>
  <si>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</si>
  <si>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</si>
  <si>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</si>
  <si>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</si>
  <si>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</si>
  <si>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</si>
  <si>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</si>
  <si>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</si>
  <si>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</si>
  <si>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</si>
  <si>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</si>
  <si>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</si>
  <si>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</si>
  <si>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</si>
  <si>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</si>
  <si>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</si>
  <si>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</si>
  <si>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</si>
  <si>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</si>
  <si>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</si>
  <si>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</si>
  <si>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</si>
  <si>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</si>
  <si>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</si>
  <si>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</si>
  <si>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</si>
  <si>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</si>
  <si>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</si>
  <si>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</si>
  <si>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</si>
  <si>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</si>
  <si>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</si>
  <si>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</si>
  <si>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</si>
  <si>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</si>
  <si>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</si>
  <si>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</si>
  <si>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</si>
  <si>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</si>
  <si>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</si>
  <si>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</si>
  <si>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</si>
  <si>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</si>
  <si>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</si>
  <si>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</si>
  <si>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</si>
  <si>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</si>
  <si>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</si>
  <si>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</si>
  <si>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</si>
  <si>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</si>
  <si>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</si>
  <si>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</si>
  <si>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</si>
  <si>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</si>
  <si>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</si>
  <si>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</si>
  <si>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</si>
  <si>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</si>
  <si>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</si>
  <si>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</si>
  <si>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</si>
  <si>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</si>
  <si>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</si>
  <si>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</si>
  <si>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</si>
  <si>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</si>
  <si>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</si>
  <si>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</si>
  <si>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</si>
  <si>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</si>
  <si>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</si>
  <si>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</si>
  <si>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</si>
  <si>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</si>
  <si>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</si>
  <si>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</si>
  <si>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</si>
  <si>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</si>
  <si>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</si>
  <si>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</si>
  <si>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</si>
  <si>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</si>
  <si>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</si>
  <si>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</si>
  <si>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</si>
  <si>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</si>
  <si>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</si>
  <si>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</si>
  <si>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</si>
  <si>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</si>
  <si>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</si>
  <si>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</si>
  <si>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</si>
  <si>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</si>
  <si>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</si>
  <si>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</si>
  <si>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</si>
  <si>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</si>
  <si>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</si>
  <si>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</si>
  <si>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</si>
  <si>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</si>
  <si>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</si>
  <si>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</si>
  <si>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</si>
  <si>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</si>
  <si>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</si>
  <si>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</si>
  <si>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</si>
  <si>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</si>
  <si>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</si>
  <si>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</si>
  <si>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</si>
  <si>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</si>
  <si>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</si>
  <si>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</si>
  <si>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</si>
  <si>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</si>
  <si>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</si>
  <si>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</si>
  <si>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</si>
  <si>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</si>
  <si>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</si>
  <si>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</si>
  <si>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</si>
  <si>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</si>
  <si>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</si>
  <si>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</si>
  <si>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</si>
  <si>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</si>
  <si>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</si>
  <si>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</si>
  <si>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</si>
  <si>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</si>
  <si>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</si>
  <si>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</si>
  <si>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</si>
  <si>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</si>
  <si>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</si>
  <si>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</si>
  <si>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</si>
  <si>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</si>
  <si>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</si>
  <si>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</si>
  <si>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</si>
  <si>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</si>
  <si>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</si>
  <si>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</si>
  <si>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</si>
  <si>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</si>
  <si>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</si>
  <si>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</si>
  <si>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</si>
  <si>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</si>
  <si>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</si>
  <si>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</si>
  <si>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</si>
  <si>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</si>
  <si>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</si>
  <si>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</si>
  <si>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</si>
  <si>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</si>
  <si>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</si>
  <si>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</si>
  <si>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</si>
  <si>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</si>
  <si>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</si>
  <si>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</si>
  <si>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</si>
  <si>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</si>
  <si>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</si>
  <si>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</si>
  <si>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</si>
  <si>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</si>
  <si>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</si>
  <si>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</si>
  <si>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</si>
  <si>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</si>
  <si>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</si>
  <si>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</si>
  <si>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</si>
  <si>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</si>
  <si>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</si>
  <si>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</si>
  <si>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</si>
  <si>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</si>
  <si>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</si>
  <si>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</si>
  <si>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</si>
  <si>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</si>
  <si>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</si>
  <si>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</si>
  <si>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</si>
  <si>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</si>
  <si>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</si>
  <si>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</si>
  <si>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</si>
  <si>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</si>
  <si>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</si>
  <si>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</si>
  <si>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</si>
  <si>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</si>
  <si>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</si>
  <si>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</si>
  <si>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</si>
  <si>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</si>
  <si>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</si>
  <si>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</si>
  <si>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</si>
  <si>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</si>
  <si>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</si>
  <si>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</si>
  <si>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</si>
  <si>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</si>
  <si>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</si>
  <si>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</si>
  <si>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</si>
  <si>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</si>
  <si>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</si>
  <si>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</si>
  <si>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</si>
  <si>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</si>
  <si>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</si>
  <si>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</si>
  <si>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</si>
  <si>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</si>
  <si>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</si>
  <si>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</si>
  <si>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</si>
  <si>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</si>
  <si>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</si>
  <si>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</si>
  <si>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</si>
  <si>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</si>
  <si>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</si>
  <si>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</si>
  <si>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</si>
  <si>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</si>
  <si>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</si>
  <si>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</si>
  <si>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</si>
  <si>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</si>
  <si>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</si>
  <si>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</si>
  <si>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</si>
  <si>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</si>
  <si>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</si>
  <si>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</si>
  <si>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</si>
  <si>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</si>
  <si>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</si>
  <si>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</si>
  <si>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</si>
  <si>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</si>
  <si>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</si>
  <si>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</si>
  <si>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</si>
  <si>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</si>
  <si>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</si>
  <si>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</si>
  <si>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</si>
  <si>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</si>
  <si>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</si>
  <si>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</si>
  <si>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</si>
  <si>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</si>
  <si>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</si>
  <si>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</si>
  <si>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</si>
  <si>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</si>
  <si>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</si>
  <si>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</si>
  <si>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</si>
  <si>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</si>
  <si>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</si>
  <si>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</si>
  <si>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</si>
  <si>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</si>
  <si>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</si>
  <si>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</si>
  <si>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</si>
  <si>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</si>
  <si>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</si>
  <si>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</si>
  <si>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</si>
  <si>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</si>
  <si>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</si>
  <si>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</si>
  <si>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</si>
  <si>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</si>
  <si>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</si>
  <si>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</si>
  <si>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</si>
  <si>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</si>
  <si>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</si>
  <si>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</si>
  <si>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</si>
  <si>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</si>
  <si>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</si>
  <si>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</si>
  <si>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</si>
  <si>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</si>
  <si>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</si>
  <si>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</si>
  <si>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</si>
  <si>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</si>
  <si>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</si>
  <si>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</si>
  <si>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</si>
  <si>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</si>
  <si>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</si>
  <si>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</si>
  <si>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</si>
  <si>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</si>
  <si>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</si>
  <si>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</si>
  <si>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</si>
  <si>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</si>
  <si>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</si>
  <si>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</si>
  <si>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</si>
  <si>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</si>
  <si>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</si>
  <si>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</si>
  <si>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</si>
  <si>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</si>
  <si>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</si>
  <si>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</si>
  <si>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</si>
  <si>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</si>
  <si>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</si>
  <si>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</si>
  <si>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</si>
  <si>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</si>
  <si>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</si>
  <si>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</si>
  <si>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</si>
  <si>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</si>
  <si>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</si>
  <si>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</si>
  <si>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</si>
  <si>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</si>
  <si>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</si>
  <si>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</si>
  <si>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</si>
  <si>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</si>
  <si>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</si>
  <si>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</si>
  <si>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</si>
  <si>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</si>
  <si>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</si>
  <si>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</si>
  <si>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</si>
  <si>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</si>
  <si>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</si>
  <si>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</si>
  <si>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</si>
  <si>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</si>
  <si>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</si>
  <si>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</si>
  <si>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</si>
  <si>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</si>
  <si>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</si>
  <si>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</si>
  <si>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</si>
  <si>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</si>
  <si>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</si>
  <si>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</si>
  <si>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</si>
  <si>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</si>
  <si>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</si>
  <si>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</si>
  <si>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</si>
  <si>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</si>
  <si>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</si>
  <si>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</si>
  <si>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</si>
  <si>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</si>
  <si>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</si>
  <si>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</si>
  <si>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</si>
  <si>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</si>
  <si>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</si>
  <si>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</si>
  <si>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</si>
  <si>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</si>
  <si>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</si>
  <si>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</si>
  <si>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</si>
  <si>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</si>
  <si>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</si>
  <si>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</si>
  <si>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</si>
  <si>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</si>
  <si>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</si>
  <si>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</si>
  <si>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</si>
  <si>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</si>
  <si>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</si>
  <si>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</si>
  <si>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</si>
  <si>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</si>
  <si>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</si>
  <si>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</si>
  <si>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</si>
  <si>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</si>
  <si>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</si>
  <si>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</si>
  <si>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</si>
  <si>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</si>
  <si>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</si>
  <si>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</si>
  <si>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</si>
  <si>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</si>
  <si>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</si>
  <si>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</si>
  <si>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</si>
  <si>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</si>
  <si>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</si>
  <si>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</si>
  <si>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</si>
  <si>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</si>
  <si>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</si>
  <si>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</si>
  <si>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</si>
  <si>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</si>
  <si>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</si>
  <si>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</si>
  <si>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</si>
  <si>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</si>
  <si>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</si>
  <si>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</si>
  <si>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</si>
  <si>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</si>
  <si>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</si>
  <si>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</si>
  <si>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</si>
  <si>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</si>
  <si>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</si>
  <si>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</si>
  <si>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</si>
  <si>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</si>
  <si>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</si>
  <si>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</si>
  <si>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</si>
  <si>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</si>
  <si>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</si>
  <si>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</si>
  <si>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</si>
  <si>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</si>
  <si>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</si>
  <si>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</si>
  <si>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</si>
  <si>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</si>
  <si>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</si>
  <si>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</si>
  <si>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</si>
  <si>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</si>
  <si>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</si>
  <si>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</si>
  <si>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</si>
  <si>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</si>
  <si>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</si>
  <si>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</si>
  <si>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</si>
  <si>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</si>
  <si>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</si>
  <si>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</si>
  <si>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</si>
  <si>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</si>
  <si>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</si>
  <si>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</si>
  <si>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</si>
  <si>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</si>
  <si>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</si>
  <si>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</si>
  <si>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</si>
  <si>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</si>
  <si>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</si>
  <si>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</si>
  <si>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</si>
  <si>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</si>
  <si>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</si>
  <si>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</si>
  <si>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</si>
  <si>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</si>
  <si>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</si>
  <si>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</si>
  <si>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</si>
  <si>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</si>
  <si>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</si>
  <si>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</si>
  <si>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</si>
  <si>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</si>
  <si>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</si>
  <si>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</si>
  <si>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</si>
  <si>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</si>
  <si>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</si>
  <si>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</si>
  <si>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</si>
  <si>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</si>
  <si>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</si>
  <si>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</si>
  <si>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</si>
  <si>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</si>
  <si>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</si>
  <si>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</si>
  <si>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</si>
  <si>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</si>
  <si>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</si>
  <si>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</si>
  <si>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</si>
  <si>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</si>
  <si>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</si>
  <si>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</si>
  <si>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</si>
  <si>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</si>
  <si>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</si>
  <si>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</si>
  <si>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</si>
  <si>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</si>
  <si>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</si>
  <si>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</si>
  <si>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</si>
  <si>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</si>
  <si>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</si>
  <si>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</si>
  <si>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</si>
  <si>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</si>
  <si>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</si>
  <si>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</si>
  <si>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</si>
  <si>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</si>
  <si>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</si>
  <si>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</si>
  <si>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</si>
  <si>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</si>
  <si>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</si>
  <si>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</si>
  <si>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</si>
  <si>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</si>
  <si>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</si>
  <si>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</si>
  <si>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</si>
  <si>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</si>
  <si>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</si>
  <si>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</si>
  <si>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</si>
  <si>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</si>
  <si>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</si>
  <si>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</si>
  <si>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</si>
  <si>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</si>
  <si>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</si>
  <si>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</si>
  <si>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</si>
  <si>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</si>
  <si>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</si>
  <si>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</si>
  <si>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</si>
  <si>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</si>
  <si>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</si>
  <si>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</si>
  <si>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</si>
  <si>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</si>
  <si>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</si>
  <si>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</si>
  <si>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</si>
  <si>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</si>
  <si>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</si>
  <si>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</si>
  <si>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</si>
  <si>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</si>
  <si>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</si>
  <si>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</si>
  <si>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</si>
  <si>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</si>
  <si>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</si>
  <si>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</si>
  <si>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</si>
  <si>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</si>
  <si>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</si>
  <si>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</si>
  <si>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</si>
  <si>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</si>
  <si>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</si>
  <si>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</si>
  <si>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</si>
  <si>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</si>
  <si>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</si>
  <si>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</si>
  <si>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</si>
  <si>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</si>
  <si>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</si>
  <si>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</si>
  <si>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</si>
  <si>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</si>
  <si>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</si>
  <si>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</si>
  <si>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</si>
  <si>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</si>
  <si>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</si>
  <si>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</si>
  <si>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</si>
  <si>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</si>
  <si>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</si>
  <si>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</si>
  <si>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</si>
  <si>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</si>
  <si>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</si>
  <si>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</si>
  <si>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</si>
  <si>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</si>
  <si>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</si>
  <si>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</si>
  <si>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</si>
  <si>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</si>
  <si>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</si>
  <si>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</si>
  <si>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</si>
  <si>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</si>
  <si>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</si>
  <si>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</si>
  <si>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</si>
  <si>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</si>
  <si>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</si>
  <si>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</si>
  <si>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</si>
  <si>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</si>
  <si>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</si>
  <si>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</si>
  <si>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</si>
  <si>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</si>
  <si>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</si>
  <si>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</si>
  <si>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</si>
  <si>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</si>
  <si>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</si>
  <si>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</si>
  <si>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</si>
  <si>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</si>
  <si>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</si>
  <si>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</si>
  <si>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</si>
  <si>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</si>
  <si>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</si>
  <si>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</si>
  <si>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</si>
  <si>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</si>
  <si>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</si>
  <si>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</si>
  <si>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</si>
  <si>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</si>
  <si>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</si>
  <si>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</si>
  <si>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</si>
  <si>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</si>
  <si>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</si>
  <si>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</si>
  <si>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</si>
  <si>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</si>
  <si>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</si>
  <si>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</si>
  <si>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</si>
  <si>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</si>
  <si>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</si>
  <si>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</si>
  <si>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</si>
  <si>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</si>
  <si>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</si>
  <si>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</si>
  <si>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</si>
  <si>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</si>
  <si>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</si>
  <si>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</si>
  <si>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</si>
  <si>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</si>
  <si>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</si>
  <si>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</si>
  <si>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</si>
  <si>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</si>
  <si>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</si>
  <si>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</si>
  <si>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</si>
  <si>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</si>
  <si>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</si>
  <si>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</si>
  <si>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</si>
  <si>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</si>
  <si>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</si>
  <si>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</si>
  <si>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</si>
  <si>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</si>
  <si>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</si>
  <si>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</si>
  <si>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</si>
  <si>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</si>
  <si>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</si>
  <si>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</si>
  <si>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</si>
  <si>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</si>
  <si>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</si>
  <si>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</si>
  <si>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</si>
  <si>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</si>
  <si>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</si>
  <si>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</si>
  <si>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</si>
  <si>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</si>
  <si>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</si>
  <si>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</si>
  <si>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</si>
  <si>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</si>
  <si>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</si>
  <si>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</si>
  <si>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</si>
  <si>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</si>
  <si>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</si>
  <si>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</si>
  <si>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</si>
  <si>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</si>
  <si>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</si>
  <si>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</si>
  <si>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</si>
  <si>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</si>
  <si>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</si>
  <si>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</si>
  <si>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</si>
  <si>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</si>
  <si>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</si>
  <si>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</si>
  <si>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</si>
  <si>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</si>
  <si>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</si>
  <si>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</si>
  <si>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</si>
  <si>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</si>
  <si>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</si>
  <si>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</si>
  <si>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</si>
  <si>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</si>
  <si>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</si>
  <si>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</si>
  <si>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</si>
  <si>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</si>
  <si>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</si>
  <si>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</si>
  <si>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</si>
  <si>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</si>
  <si>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</si>
  <si>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</si>
  <si>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</si>
  <si>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</si>
  <si>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</si>
  <si>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</si>
  <si>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</si>
  <si>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</si>
  <si>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</si>
  <si>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</si>
  <si>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</si>
  <si>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</si>
  <si>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</si>
  <si>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</si>
  <si>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</si>
  <si>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</si>
  <si>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</si>
  <si>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</si>
  <si>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</si>
  <si>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</si>
  <si>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</si>
  <si>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</si>
  <si>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</si>
  <si>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</si>
  <si>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</si>
  <si>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</si>
  <si>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</si>
  <si>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</si>
  <si>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</si>
  <si>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</si>
  <si>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</si>
  <si>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</si>
  <si>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</si>
  <si>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</si>
  <si>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</si>
  <si>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</si>
  <si>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</si>
  <si>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</si>
  <si>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</si>
  <si>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</si>
  <si>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</si>
  <si>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</si>
  <si>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</si>
  <si>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</si>
  <si>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</si>
  <si>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</si>
  <si>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</si>
  <si>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</si>
  <si>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</si>
  <si>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</si>
  <si>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</si>
  <si>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</si>
  <si>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</si>
  <si>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</si>
  <si>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</si>
  <si>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</si>
  <si>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</si>
  <si>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</si>
  <si>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</si>
  <si>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</si>
  <si>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</si>
  <si>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</si>
  <si>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</si>
  <si>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</si>
  <si>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</si>
  <si>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</si>
  <si>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</si>
  <si>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</si>
  <si>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</si>
  <si>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</si>
  <si>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</si>
  <si>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</si>
  <si>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</si>
  <si>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</si>
  <si>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</si>
  <si>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</si>
  <si>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</si>
  <si>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</si>
  <si>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</si>
  <si>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</si>
  <si>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</si>
  <si>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</si>
  <si>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</si>
  <si>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</si>
  <si>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</si>
  <si>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</si>
  <si>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</si>
  <si>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</si>
  <si>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</si>
  <si>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</si>
  <si>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</si>
  <si>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</si>
  <si>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</si>
  <si>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</si>
  <si>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</si>
  <si>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</si>
  <si>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</si>
  <si>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</si>
  <si>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</si>
  <si>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</si>
  <si>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</si>
  <si>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</si>
  <si>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</si>
  <si>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</si>
  <si>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</si>
  <si>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</si>
  <si>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</si>
  <si>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</si>
  <si>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</si>
  <si>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</si>
  <si>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</si>
  <si>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</si>
  <si>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</si>
  <si>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</si>
  <si>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</si>
  <si>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</si>
  <si>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</si>
  <si>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</si>
  <si>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</si>
  <si>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</si>
  <si>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</si>
  <si>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</si>
  <si>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</si>
  <si>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</si>
  <si>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</si>
  <si>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</si>
  <si>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</si>
  <si>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</si>
  <si>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</si>
  <si>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</si>
  <si>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</si>
  <si>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</si>
  <si>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</si>
  <si>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</si>
  <si>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</si>
  <si>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</si>
  <si>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</si>
  <si>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</si>
  <si>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</si>
  <si>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</si>
  <si>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</si>
  <si>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</si>
  <si>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</si>
  <si>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</si>
  <si>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</si>
  <si>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</si>
  <si>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</si>
  <si>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</si>
  <si>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</si>
  <si>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</si>
  <si>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</si>
  <si>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</si>
  <si>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</si>
  <si>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</si>
  <si>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</si>
  <si>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</si>
  <si>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</si>
  <si>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</si>
  <si>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</si>
  <si>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</si>
  <si>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</si>
  <si>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</si>
  <si>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</si>
  <si>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</si>
  <si>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</si>
  <si>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</si>
  <si>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</si>
  <si>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</si>
  <si>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</si>
  <si>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</si>
  <si>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</si>
  <si>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</si>
  <si>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</si>
  <si>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</si>
  <si>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</si>
  <si>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</si>
  <si>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</si>
  <si>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</si>
  <si>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</si>
  <si>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</si>
  <si>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</si>
  <si>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</si>
  <si>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</si>
  <si>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</si>
  <si>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</si>
  <si>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</si>
  <si>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</si>
  <si>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</si>
  <si>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</si>
  <si>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</si>
  <si>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</si>
  <si>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</si>
  <si>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</si>
  <si>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</si>
  <si>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</si>
  <si>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</si>
  <si>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</si>
  <si>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</si>
  <si>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</si>
  <si>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</si>
  <si>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</si>
  <si>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</si>
  <si>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</si>
  <si>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</si>
  <si>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</si>
  <si>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</si>
  <si>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</si>
  <si>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</si>
  <si>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</si>
  <si>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</si>
  <si>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</si>
  <si>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</si>
  <si>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</si>
  <si>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</si>
  <si>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</si>
  <si>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</si>
  <si>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</si>
  <si>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</si>
  <si>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</si>
  <si>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</si>
  <si>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</si>
  <si>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</si>
  <si>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</si>
  <si>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</si>
  <si>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</si>
  <si>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</si>
  <si>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</si>
  <si>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</si>
  <si>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</si>
  <si>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</si>
  <si>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</si>
  <si>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</si>
  <si>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</si>
  <si>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</si>
  <si>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</si>
  <si>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</si>
  <si>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</si>
  <si>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</si>
  <si>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</si>
  <si>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</si>
  <si>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</si>
  <si>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</si>
  <si>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</si>
  <si>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</si>
  <si>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</si>
  <si>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</si>
  <si>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</si>
  <si>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</si>
  <si>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</si>
  <si>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</si>
  <si>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</si>
  <si>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</si>
  <si>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</si>
  <si>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</si>
  <si>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</si>
  <si>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</si>
  <si>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</si>
  <si>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</si>
  <si>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</si>
  <si>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</si>
  <si>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</si>
  <si>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</si>
  <si>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</si>
  <si>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</si>
  <si>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</si>
  <si>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</si>
  <si>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</si>
  <si>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</si>
  <si>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</si>
  <si>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</si>
  <si>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</si>
  <si>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</si>
  <si>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</si>
  <si>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</si>
  <si>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</si>
  <si>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</si>
  <si>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</si>
  <si>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</si>
  <si>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</si>
  <si>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</si>
  <si>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</si>
  <si>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</si>
  <si>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</si>
  <si>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</si>
  <si>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</si>
  <si>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</si>
  <si>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</si>
  <si>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</si>
  <si>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</si>
  <si>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</si>
  <si>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</si>
  <si>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</si>
  <si>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</si>
  <si>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</si>
  <si>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</si>
  <si>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</si>
  <si>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</si>
  <si>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</si>
  <si>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</si>
  <si>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</si>
  <si>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</si>
  <si>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</si>
  <si>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</si>
  <si>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</si>
  <si>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</si>
  <si>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</si>
  <si>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</si>
  <si>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</si>
  <si>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</si>
  <si>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</si>
  <si>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</si>
  <si>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</si>
  <si>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</si>
  <si>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</si>
  <si>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</si>
  <si>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</si>
  <si>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</si>
  <si>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</si>
  <si>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</si>
  <si>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</si>
  <si>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</si>
  <si>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</si>
  <si>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</si>
  <si>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</si>
  <si>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</si>
  <si>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</si>
  <si>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</si>
  <si>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</si>
  <si>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</si>
  <si>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</si>
  <si>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</si>
  <si>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</si>
  <si>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</si>
  <si>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</si>
  <si>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</si>
  <si>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</si>
  <si>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</si>
  <si>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</si>
  <si>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</si>
  <si>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</si>
  <si>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</si>
  <si>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</si>
  <si>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</si>
  <si>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</si>
  <si>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</si>
  <si>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</si>
  <si>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</si>
  <si>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</si>
  <si>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</si>
  <si>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</si>
  <si>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</si>
  <si>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</si>
  <si>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</si>
  <si>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</si>
  <si>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</si>
  <si>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</si>
  <si>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</si>
  <si>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</si>
  <si>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</si>
  <si>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</si>
  <si>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</si>
  <si>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</si>
  <si>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</si>
  <si>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</si>
  <si>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</si>
  <si>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</si>
  <si>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</si>
  <si>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</si>
  <si>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</si>
  <si>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</si>
  <si>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</si>
  <si>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</si>
  <si>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</si>
  <si>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</si>
  <si>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</si>
  <si>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</si>
  <si>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</si>
  <si>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</si>
  <si>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</si>
  <si>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</si>
  <si>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</si>
  <si>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</si>
  <si>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</si>
  <si>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</si>
  <si>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</si>
  <si>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</si>
  <si>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</si>
  <si>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</si>
  <si>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</si>
  <si>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</si>
  <si>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</si>
  <si>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</si>
  <si>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</si>
  <si>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</si>
  <si>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</si>
  <si>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</si>
  <si>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</si>
  <si>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</si>
  <si>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</si>
  <si>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</si>
  <si>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</si>
  <si>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</si>
  <si>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</si>
  <si>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</si>
  <si>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</si>
  <si>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</si>
  <si>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</si>
  <si>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</si>
  <si>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</si>
  <si>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</si>
  <si>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</si>
  <si>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</si>
  <si>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</si>
  <si>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</si>
  <si>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</si>
  <si>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</si>
  <si>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</si>
  <si>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</si>
  <si>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</si>
  <si>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</si>
  <si>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</si>
  <si>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</si>
  <si>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</si>
  <si>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</si>
  <si>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</si>
  <si>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</si>
  <si>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</si>
  <si>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</si>
  <si>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</si>
  <si>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</si>
  <si>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</si>
  <si>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</si>
  <si>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</si>
  <si>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</si>
  <si>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</si>
  <si>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</si>
  <si>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</si>
  <si>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</si>
  <si>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</si>
  <si>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</si>
  <si>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</si>
  <si>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</si>
  <si>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</si>
  <si>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</si>
  <si>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</si>
  <si>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</si>
  <si>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</si>
  <si>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</si>
  <si>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</si>
  <si>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</si>
  <si>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</si>
  <si>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</si>
  <si>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</si>
  <si>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</si>
  <si>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</si>
  <si>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</si>
  <si>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</si>
  <si>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</si>
  <si>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</si>
  <si>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</si>
  <si>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</si>
  <si>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</si>
  <si>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</si>
  <si>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</si>
  <si>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</si>
  <si>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</si>
  <si>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</si>
  <si>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</si>
  <si>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</si>
  <si>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</si>
  <si>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</si>
  <si>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</si>
  <si>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</si>
  <si>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</si>
  <si>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</si>
  <si>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</si>
  <si>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</si>
  <si>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</si>
  <si>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</si>
  <si>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</si>
  <si>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</si>
  <si>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</si>
  <si>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</si>
  <si>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</si>
  <si>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</si>
  <si>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</si>
  <si>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</si>
  <si>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</si>
  <si>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</si>
  <si>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</si>
  <si>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</si>
  <si>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</si>
  <si>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</si>
  <si>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</si>
  <si>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</si>
  <si>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</si>
  <si>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</si>
  <si>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</si>
  <si>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</si>
  <si>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</si>
  <si>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</si>
  <si>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</si>
  <si>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</si>
  <si>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</si>
  <si>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</si>
  <si>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</si>
  <si>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</si>
  <si>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</si>
  <si>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</si>
  <si>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</si>
  <si>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</si>
  <si>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</si>
  <si>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</si>
  <si>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</si>
  <si>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</si>
  <si>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</si>
  <si>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</si>
  <si>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</si>
  <si>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</si>
  <si>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</si>
  <si>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</si>
  <si>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</si>
  <si>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</si>
  <si>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</si>
  <si>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</si>
  <si>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</si>
  <si>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</si>
  <si>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</si>
  <si>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</si>
  <si>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</si>
  <si>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</si>
  <si>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</si>
  <si>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</si>
  <si>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</si>
  <si>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</si>
  <si>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</si>
  <si>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</si>
  <si>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</si>
  <si>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</si>
  <si>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</si>
  <si>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</si>
  <si>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</si>
  <si>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</si>
  <si>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</si>
  <si>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</si>
  <si>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</si>
  <si>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</si>
  <si>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</si>
  <si>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</si>
  <si>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</si>
  <si>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</si>
  <si>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</si>
  <si>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</si>
  <si>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</si>
  <si>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</si>
  <si>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</si>
  <si>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</si>
  <si>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</si>
  <si>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</si>
  <si>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</si>
  <si>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</si>
  <si>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</si>
  <si>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</si>
  <si>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</si>
  <si>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</si>
  <si>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</si>
  <si>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</si>
  <si>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</si>
  <si>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</si>
  <si>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</si>
  <si>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</si>
  <si>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</si>
  <si>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</si>
  <si>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</si>
  <si>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</si>
  <si>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</si>
  <si>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</si>
  <si>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</si>
  <si>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</si>
  <si>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</si>
  <si>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</si>
  <si>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</si>
  <si>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</si>
  <si>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</si>
  <si>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</si>
  <si>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</si>
  <si>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</si>
  <si>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</si>
  <si>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</si>
  <si>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</si>
  <si>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</si>
  <si>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</si>
  <si>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</si>
  <si>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</si>
  <si>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</si>
  <si>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</si>
  <si>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</si>
  <si>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</si>
  <si>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</si>
  <si>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</si>
  <si>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</si>
  <si>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</si>
  <si>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</si>
  <si>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</si>
  <si>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</si>
  <si>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</si>
  <si>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</si>
  <si>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</si>
  <si>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</si>
  <si>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</si>
  <si>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</si>
  <si>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</si>
  <si>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</si>
  <si>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</si>
  <si>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</si>
  <si>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</si>
  <si>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</si>
  <si>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</si>
  <si>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</si>
  <si>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</si>
  <si>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</si>
  <si>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</si>
  <si>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</si>
  <si>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</si>
  <si>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</si>
  <si>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</si>
  <si>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</si>
  <si>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</si>
  <si>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</si>
  <si>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</si>
  <si>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</si>
  <si>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</si>
  <si>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</si>
  <si>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</si>
  <si>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</si>
  <si>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</si>
  <si>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</si>
  <si>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</si>
  <si>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</si>
  <si>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</si>
  <si>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</si>
  <si>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</si>
  <si>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</si>
  <si>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</si>
  <si>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</si>
  <si>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</si>
  <si>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</si>
  <si>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</si>
  <si>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</si>
  <si>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</si>
  <si>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</si>
  <si>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</si>
  <si>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</si>
  <si>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</si>
  <si>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</si>
  <si>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</si>
  <si>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</si>
  <si>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</si>
  <si>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</si>
  <si>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</si>
  <si>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</si>
  <si>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</si>
  <si>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</si>
  <si>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</si>
  <si>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</si>
  <si>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</si>
  <si>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</si>
  <si>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</si>
  <si>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</si>
  <si>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</si>
  <si>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</si>
  <si>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</si>
  <si>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</si>
  <si>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</si>
  <si>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</si>
  <si>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</si>
  <si>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</si>
  <si>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</si>
  <si>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</si>
  <si>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</si>
  <si>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</si>
  <si>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</si>
  <si>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</si>
  <si>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</si>
  <si>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</si>
  <si>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</si>
  <si>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</si>
  <si>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</si>
  <si>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</si>
  <si>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</si>
  <si>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</si>
  <si>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</si>
  <si>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</si>
  <si>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</si>
  <si>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</si>
  <si>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</si>
  <si>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</si>
  <si>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</si>
  <si>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</si>
  <si>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</si>
  <si>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</si>
  <si>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</si>
  <si>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</si>
  <si>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</si>
  <si>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</si>
  <si>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</si>
  <si>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</si>
  <si>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</si>
  <si>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</si>
  <si>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</si>
  <si>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</si>
  <si>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</si>
  <si>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</si>
  <si>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</si>
  <si>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</si>
  <si>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</si>
  <si>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</si>
  <si>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</si>
  <si>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</si>
  <si>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</si>
  <si>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</si>
  <si>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</si>
  <si>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</si>
  <si>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</si>
  <si>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</si>
  <si>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</si>
  <si>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</si>
  <si>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</si>
  <si>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</si>
  <si>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</si>
  <si>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</si>
  <si>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</si>
  <si>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</si>
  <si>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</si>
  <si>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</si>
  <si>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</si>
  <si>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</si>
  <si>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</si>
  <si>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</si>
  <si>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</si>
  <si>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</si>
  <si>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</si>
  <si>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</si>
  <si>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</si>
  <si>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</si>
  <si>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</si>
  <si>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</si>
  <si>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</si>
  <si>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</si>
  <si>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</si>
  <si>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</si>
  <si>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</si>
  <si>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</si>
  <si>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</si>
  <si>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</si>
  <si>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</si>
  <si>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</si>
  <si>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</si>
  <si>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</si>
  <si>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</si>
  <si>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</si>
  <si>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</si>
  <si>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</si>
  <si>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</si>
  <si>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</si>
  <si>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</si>
  <si>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</si>
  <si>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</si>
  <si>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</si>
  <si>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</si>
  <si>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</si>
  <si>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</si>
  <si>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</si>
  <si>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</si>
  <si>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</si>
  <si>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</si>
  <si>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</si>
  <si>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</si>
  <si>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</si>
  <si>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</si>
  <si>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</si>
  <si>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</si>
  <si>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</si>
  <si>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</si>
  <si>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</si>
  <si>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</si>
  <si>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</si>
  <si>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</si>
  <si>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</si>
  <si>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</si>
  <si>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</si>
  <si>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</si>
  <si>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</si>
  <si>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</si>
  <si>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</si>
  <si>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</si>
  <si>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</si>
  <si>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</si>
  <si>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</si>
  <si>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</si>
  <si>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</si>
  <si>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</si>
  <si>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</si>
  <si>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</si>
  <si>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</si>
  <si>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</si>
  <si>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</si>
  <si>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</si>
  <si>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</si>
  <si>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</si>
  <si>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</si>
  <si>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</si>
  <si>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</si>
  <si>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</si>
  <si>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</si>
  <si>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</si>
  <si>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</si>
  <si>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</si>
  <si>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</si>
  <si>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</si>
  <si>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</si>
  <si>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</si>
  <si>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</si>
  <si>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</si>
  <si>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</si>
  <si>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</si>
  <si>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</si>
  <si>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</si>
  <si>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</si>
  <si>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</si>
  <si>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</si>
  <si>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</si>
  <si>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</si>
  <si>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</si>
  <si>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</si>
  <si>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</si>
  <si>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</si>
  <si>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</si>
  <si>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</si>
  <si>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</si>
  <si>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</si>
  <si>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</si>
  <si>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</si>
  <si>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</si>
  <si>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</si>
  <si>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</si>
  <si>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</si>
  <si>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</si>
  <si>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</si>
  <si>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</si>
  <si>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</si>
  <si>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</si>
  <si>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</si>
  <si>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</si>
  <si>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</si>
  <si>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</si>
  <si>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</si>
  <si>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</si>
  <si>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</si>
  <si>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</si>
  <si>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</si>
  <si>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</si>
  <si>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</si>
  <si>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</si>
  <si>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</si>
  <si>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</si>
  <si>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</si>
  <si>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</si>
  <si>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</si>
  <si>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</si>
  <si>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</si>
  <si>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</si>
  <si>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</si>
  <si>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</si>
  <si>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</si>
  <si>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</si>
  <si>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</si>
  <si>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</si>
  <si>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</si>
  <si>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</si>
  <si>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</si>
  <si>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</si>
  <si>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</si>
  <si>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</si>
  <si>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</si>
  <si>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</si>
  <si>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</si>
  <si>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</si>
  <si>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</si>
  <si>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</si>
  <si>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</si>
  <si>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</si>
  <si>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</si>
  <si>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</si>
  <si>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</si>
  <si>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</si>
  <si>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</si>
  <si>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</si>
  <si>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</si>
  <si>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</si>
  <si>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</si>
  <si>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</si>
  <si>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</si>
  <si>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</si>
  <si>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</si>
  <si>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</si>
  <si>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</si>
  <si>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</si>
  <si>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</si>
  <si>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</si>
  <si>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</si>
  <si>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</si>
  <si>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</si>
  <si>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</si>
  <si>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</si>
  <si>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</si>
  <si>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</si>
  <si>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</si>
  <si>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</si>
  <si>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</si>
  <si>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</si>
  <si>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</si>
  <si>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</si>
  <si>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</si>
  <si>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</si>
  <si>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</si>
  <si>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</si>
  <si>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</si>
  <si>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</si>
  <si>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</si>
  <si>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</si>
  <si>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</si>
  <si>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</si>
  <si>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</si>
  <si>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</si>
  <si>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</si>
  <si>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</si>
  <si>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</si>
  <si>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</si>
  <si>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</si>
  <si>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</si>
  <si>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</si>
  <si>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</si>
  <si>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</si>
  <si>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</si>
  <si>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</si>
  <si>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</si>
  <si>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</si>
  <si>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</si>
  <si>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</si>
  <si>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</si>
  <si>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</si>
  <si>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</si>
  <si>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</si>
  <si>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</si>
  <si>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</si>
  <si>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</si>
  <si>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</si>
  <si>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</si>
  <si>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</si>
  <si>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</si>
  <si>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</si>
  <si>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</si>
  <si>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</si>
  <si>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</si>
  <si>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</si>
  <si>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</si>
  <si>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</si>
  <si>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</si>
  <si>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</si>
  <si>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</si>
  <si>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</si>
  <si>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</si>
  <si>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</si>
  <si>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</si>
  <si>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</si>
  <si>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</si>
  <si>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</si>
  <si>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</si>
  <si>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</si>
  <si>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</si>
  <si>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</si>
  <si>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</si>
  <si>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</si>
  <si>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</si>
  <si>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</si>
  <si>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</si>
  <si>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</si>
  <si>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</si>
  <si>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</si>
  <si>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</si>
  <si>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</si>
  <si>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</si>
  <si>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</si>
  <si>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</si>
  <si>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</si>
  <si>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</si>
  <si>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</si>
  <si>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</si>
  <si>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</si>
  <si>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</si>
  <si>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</si>
  <si>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</si>
  <si>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</si>
  <si>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</si>
  <si>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</si>
  <si>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</si>
  <si>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</si>
  <si>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</si>
  <si>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</si>
  <si>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</si>
  <si>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</si>
  <si>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</si>
  <si>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</si>
  <si>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</si>
  <si>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</si>
  <si>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</si>
  <si>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</si>
  <si>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</si>
  <si>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</si>
  <si>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</si>
  <si>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</si>
  <si>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</si>
  <si>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</si>
  <si>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</si>
  <si>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</si>
  <si>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</si>
  <si>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</si>
  <si>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</si>
  <si>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</si>
  <si>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</si>
  <si>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</si>
  <si>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</si>
  <si>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</si>
  <si>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</si>
  <si>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</si>
  <si>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</si>
  <si>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</si>
  <si>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</si>
  <si>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</si>
  <si>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</si>
  <si>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</si>
  <si>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</si>
  <si>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</si>
  <si>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</si>
  <si>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</si>
  <si>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</si>
  <si>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</si>
  <si>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</si>
  <si>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</si>
  <si>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</si>
  <si>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</si>
  <si>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</si>
  <si>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</si>
  <si>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</si>
  <si>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</si>
  <si>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</si>
  <si>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</si>
  <si>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</si>
  <si>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</si>
  <si>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</si>
  <si>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</si>
  <si>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</si>
  <si>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</si>
  <si>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</si>
  <si>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</si>
  <si>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</si>
  <si>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</si>
  <si>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</si>
  <si>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</si>
  <si>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</si>
  <si>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</si>
  <si>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</si>
  <si>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</si>
  <si>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</si>
  <si>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</si>
  <si>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</si>
  <si>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</si>
  <si>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</si>
  <si>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</si>
  <si>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</si>
  <si>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</si>
  <si>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</si>
  <si>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</si>
  <si>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</si>
  <si>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</si>
  <si>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</si>
  <si>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</si>
  <si>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</si>
  <si>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</si>
  <si>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</si>
  <si>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</si>
  <si>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</si>
  <si>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</si>
  <si>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</si>
  <si>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</si>
  <si>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</si>
  <si>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</si>
  <si>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</si>
  <si>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</si>
  <si>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</si>
  <si>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</si>
  <si>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</si>
  <si>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</si>
  <si>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</si>
  <si>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</si>
  <si>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</si>
  <si>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</si>
  <si>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</si>
  <si>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</si>
  <si>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</si>
  <si>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</si>
  <si>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</si>
  <si>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</si>
  <si>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</si>
  <si>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</si>
  <si>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</si>
  <si>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</si>
  <si>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</si>
  <si>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</si>
  <si>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</si>
  <si>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</si>
  <si>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</si>
  <si>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</si>
  <si>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</si>
  <si>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</si>
  <si>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</si>
  <si>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</si>
  <si>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</si>
  <si>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</si>
  <si>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</si>
  <si>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</si>
  <si>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</si>
  <si>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</si>
  <si>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</si>
  <si>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</si>
  <si>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</si>
  <si>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</si>
  <si>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</si>
  <si>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</si>
  <si>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</si>
  <si>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</si>
  <si>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</si>
  <si>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</si>
  <si>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</si>
  <si>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</si>
  <si>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</si>
  <si>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</si>
  <si>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</si>
  <si>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</si>
  <si>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</si>
  <si>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</si>
  <si>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</si>
  <si>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</si>
  <si>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</si>
  <si>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</si>
  <si>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</si>
  <si>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</si>
  <si>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</si>
  <si>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</si>
  <si>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</si>
  <si>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</si>
  <si>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</si>
  <si>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</si>
  <si>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</si>
  <si>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</si>
  <si>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</si>
  <si>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</si>
  <si>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</si>
  <si>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</si>
  <si>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</si>
  <si>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</si>
  <si>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</si>
  <si>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</si>
  <si>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</si>
  <si>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</si>
  <si>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</si>
  <si>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</si>
  <si>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</si>
  <si>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</si>
  <si>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</si>
  <si>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</si>
  <si>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</si>
  <si>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</si>
  <si>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</si>
  <si>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</si>
  <si>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</si>
  <si>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</si>
  <si>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</si>
  <si>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</si>
  <si>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</si>
  <si>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</si>
  <si>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</si>
  <si>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</si>
  <si>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</si>
  <si>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</si>
  <si>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</si>
  <si>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</si>
  <si>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</si>
  <si>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</si>
  <si>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</si>
  <si>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</si>
  <si>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</si>
  <si>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</si>
  <si>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</si>
  <si>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</si>
  <si>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</si>
  <si>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</si>
  <si>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</si>
  <si>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</si>
  <si>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</si>
  <si>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</si>
  <si>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</si>
  <si>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</si>
  <si>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</si>
  <si>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</si>
  <si>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</si>
  <si>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</si>
  <si>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</si>
  <si>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</si>
  <si>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</si>
  <si>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</si>
  <si>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</si>
  <si>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</si>
  <si>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</si>
  <si>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</si>
  <si>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</si>
  <si>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</si>
  <si>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</si>
  <si>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</si>
  <si>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</si>
  <si>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</si>
  <si>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</si>
  <si>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</si>
  <si>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</si>
  <si>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</si>
  <si>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</si>
  <si>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</si>
  <si>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</si>
  <si>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</si>
  <si>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</si>
  <si>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</si>
  <si>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</si>
  <si>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</si>
  <si>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</si>
  <si>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</si>
  <si>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</si>
  <si>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</si>
  <si>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</si>
  <si>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</si>
  <si>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</si>
  <si>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</si>
  <si>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</si>
  <si>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</si>
  <si>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</si>
  <si>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</si>
  <si>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</si>
  <si>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</si>
  <si>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</si>
  <si>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</si>
  <si>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</si>
  <si>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</si>
  <si>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</si>
  <si>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</si>
  <si>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</si>
  <si>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</si>
  <si>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</si>
  <si>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</si>
  <si>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</si>
  <si>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</si>
  <si>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</si>
  <si>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</si>
  <si>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</si>
  <si>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</si>
  <si>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</si>
  <si>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</si>
  <si>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</si>
  <si>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</si>
  <si>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</si>
  <si>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</si>
  <si>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</si>
  <si>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</si>
  <si>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</si>
  <si>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</si>
  <si>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</si>
  <si>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</si>
  <si>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</si>
  <si>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</si>
  <si>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</si>
  <si>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</si>
  <si>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</si>
  <si>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</si>
  <si>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</si>
  <si>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</si>
  <si>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</si>
  <si>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</si>
  <si>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</si>
  <si>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</si>
  <si>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</si>
  <si>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</si>
  <si>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</si>
  <si>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</si>
  <si>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</si>
  <si>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</si>
  <si>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</si>
  <si>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</si>
  <si>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</si>
  <si>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</si>
  <si>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</si>
  <si>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</si>
  <si>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</si>
  <si>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</si>
  <si>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</si>
  <si>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</si>
  <si>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</si>
  <si>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</si>
  <si>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</si>
  <si>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</si>
  <si>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</si>
  <si>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</si>
  <si>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</si>
  <si>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</si>
  <si>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</si>
  <si>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</si>
  <si>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</si>
  <si>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</si>
  <si>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</si>
  <si>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</si>
  <si>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</si>
  <si>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</si>
  <si>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</si>
  <si>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</si>
  <si>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</si>
  <si>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</si>
  <si>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</si>
  <si>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</si>
  <si>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</si>
  <si>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</si>
  <si>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</si>
  <si>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</si>
  <si>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</si>
  <si>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</si>
  <si>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</si>
  <si>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</si>
  <si>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</si>
  <si>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</si>
  <si>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</si>
  <si>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</si>
  <si>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</si>
  <si>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</si>
  <si>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</si>
  <si>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</si>
  <si>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</si>
  <si>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</si>
  <si>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</si>
  <si>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</si>
  <si>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</si>
  <si>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</si>
  <si>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</si>
  <si>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</si>
  <si>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</si>
  <si>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</si>
  <si>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</si>
  <si>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</si>
  <si>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</si>
  <si>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</si>
  <si>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</si>
  <si>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</si>
  <si>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</si>
  <si>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</si>
  <si>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</si>
  <si>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</si>
  <si>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</si>
  <si>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</si>
  <si>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</si>
  <si>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</si>
  <si>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</si>
  <si>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</si>
  <si>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</si>
  <si>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</si>
  <si>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</si>
  <si>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</si>
  <si>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</si>
  <si>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</si>
  <si>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</si>
  <si>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</si>
  <si>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</si>
  <si>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</si>
  <si>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</si>
  <si>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</si>
  <si>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</si>
  <si>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</si>
  <si>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</si>
  <si>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</si>
  <si>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</si>
  <si>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</si>
  <si>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</si>
  <si>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</si>
  <si>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</si>
  <si>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</si>
  <si>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</si>
  <si>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</si>
  <si>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</si>
  <si>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</si>
  <si>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</si>
  <si>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</si>
  <si>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</si>
  <si>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</si>
  <si>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</si>
  <si>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</si>
  <si>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</si>
  <si>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</si>
  <si>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</si>
  <si>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</si>
  <si>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</si>
  <si>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</si>
  <si>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</si>
  <si>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</si>
  <si>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</si>
  <si>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</si>
  <si>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</si>
  <si>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</si>
  <si>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</si>
  <si>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</si>
  <si>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</si>
  <si>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</si>
  <si>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</si>
  <si>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</si>
  <si>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</si>
  <si>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</si>
  <si>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</si>
  <si>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</si>
  <si>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</si>
  <si>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</si>
  <si>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</si>
  <si>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</si>
  <si>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</si>
  <si>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</si>
  <si>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</si>
  <si>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</si>
  <si>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</si>
  <si>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</si>
  <si>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</si>
  <si>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</si>
  <si>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</si>
  <si>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</si>
  <si>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</si>
  <si>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</si>
  <si>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</si>
  <si>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</si>
  <si>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</si>
  <si>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</si>
  <si>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</si>
  <si>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</si>
  <si>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</si>
  <si>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</si>
  <si>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</si>
  <si>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</si>
  <si>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</si>
  <si>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</si>
  <si>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</si>
  <si>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</si>
  <si>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</si>
  <si>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</si>
  <si>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</si>
  <si>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</si>
  <si>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</si>
  <si>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</si>
  <si>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</si>
  <si>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</si>
  <si>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</si>
  <si>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</si>
  <si>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</si>
  <si>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</si>
  <si>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</si>
  <si>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</si>
  <si>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</si>
  <si>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</si>
  <si>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</si>
  <si>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</si>
  <si>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</si>
  <si>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</si>
  <si>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</si>
  <si>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</si>
  <si>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</si>
  <si>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</si>
  <si>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</si>
  <si>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</si>
  <si>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</si>
  <si>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</si>
  <si>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</si>
  <si>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</si>
  <si>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</si>
  <si>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</si>
  <si>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</si>
  <si>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</si>
  <si>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</si>
  <si>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</si>
  <si>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</si>
  <si>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</si>
  <si>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</si>
  <si>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</si>
  <si>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</si>
  <si>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</si>
  <si>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</si>
  <si>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</si>
  <si>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</si>
  <si>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</si>
  <si>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</si>
  <si>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</si>
  <si>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</si>
  <si>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</si>
  <si>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</si>
  <si>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</si>
  <si>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</si>
  <si>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</si>
  <si>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</si>
  <si>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</si>
  <si>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</si>
  <si>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</si>
  <si>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</si>
  <si>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</si>
  <si>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</si>
  <si>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</si>
  <si>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</si>
  <si>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</si>
  <si>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</si>
  <si>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</si>
  <si>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</si>
  <si>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</si>
  <si>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</si>
  <si>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</si>
  <si>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</si>
  <si>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</si>
  <si>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</si>
  <si>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</si>
  <si>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</si>
  <si>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</si>
  <si>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</si>
  <si>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</si>
  <si>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</si>
  <si>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</si>
  <si>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</si>
  <si>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</si>
  <si>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</si>
  <si>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</si>
  <si>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</si>
  <si>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</si>
  <si>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</si>
  <si>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</si>
  <si>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</si>
  <si>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</si>
  <si>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</si>
  <si>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</si>
  <si>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</si>
  <si>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</si>
  <si>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</si>
  <si>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</si>
  <si>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</si>
  <si>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</si>
  <si>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</si>
  <si>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</si>
  <si>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</si>
  <si>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</si>
  <si>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</si>
  <si>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</si>
  <si>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</si>
  <si>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</si>
  <si>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</si>
  <si>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</si>
  <si>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</si>
  <si>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</si>
  <si>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</si>
  <si>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</si>
  <si>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</si>
  <si>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</si>
  <si>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</si>
  <si>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</si>
  <si>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</si>
  <si>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</si>
  <si>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</si>
  <si>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</si>
  <si>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</si>
  <si>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</si>
  <si>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</si>
  <si>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</si>
  <si>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</si>
  <si>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</si>
  <si>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</si>
  <si>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</si>
  <si>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</si>
  <si>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</si>
  <si>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</si>
  <si>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</si>
  <si>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</si>
  <si>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</si>
  <si>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</si>
  <si>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</si>
  <si>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</si>
  <si>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</si>
  <si>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</si>
  <si>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</si>
  <si>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</si>
  <si>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</si>
  <si>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</si>
  <si>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</si>
  <si>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</si>
  <si>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</si>
  <si>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</si>
  <si>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</si>
  <si>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</si>
  <si>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</si>
  <si>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</si>
  <si>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</si>
  <si>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</si>
  <si>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</si>
  <si>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</si>
  <si>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</si>
  <si>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</si>
  <si>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</si>
  <si>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</si>
  <si>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</si>
  <si>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</si>
  <si>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</si>
  <si>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</si>
  <si>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</si>
  <si>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</si>
  <si>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</si>
  <si>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</si>
  <si>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</si>
  <si>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</si>
  <si>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</si>
  <si>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</si>
  <si>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</si>
  <si>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</si>
  <si>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</si>
  <si>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</si>
  <si>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</si>
  <si>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</si>
  <si>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</si>
  <si>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</si>
  <si>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</si>
  <si>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</si>
  <si>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</si>
  <si>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</si>
  <si>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</si>
  <si>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</si>
  <si>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</si>
  <si>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</si>
  <si>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</si>
  <si>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</si>
  <si>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</si>
  <si>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</si>
  <si>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</si>
  <si>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</si>
  <si>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</si>
  <si>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</si>
  <si>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</si>
  <si>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</si>
  <si>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</si>
  <si>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</si>
  <si>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</si>
  <si>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</si>
  <si>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</si>
  <si>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</si>
  <si>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</si>
  <si>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</si>
  <si>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</si>
  <si>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</si>
  <si>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</si>
  <si>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</si>
  <si>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</si>
  <si>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</si>
  <si>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</si>
  <si>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</si>
  <si>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</si>
  <si>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</si>
  <si>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</si>
  <si>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</si>
  <si>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</si>
  <si>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</si>
  <si>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</si>
  <si>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</si>
  <si>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</si>
  <si>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</si>
  <si>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</si>
  <si>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</si>
  <si>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</si>
  <si>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</si>
  <si>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</si>
  <si>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</si>
  <si>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</si>
  <si>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</si>
  <si>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</si>
  <si>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</si>
  <si>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</si>
  <si>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</si>
  <si>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</si>
  <si>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</si>
  <si>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</si>
  <si>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</si>
  <si>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</si>
  <si>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</si>
  <si>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</si>
  <si>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</si>
  <si>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</si>
  <si>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</si>
  <si>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</si>
  <si>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</si>
  <si>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</si>
  <si>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</si>
  <si>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</si>
  <si>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</si>
  <si>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</si>
  <si>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</si>
  <si>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</si>
  <si>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</si>
  <si>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</si>
  <si>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</si>
  <si>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</si>
  <si>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</si>
  <si>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</si>
  <si>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</si>
  <si>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</si>
  <si>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</si>
  <si>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</si>
  <si>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</si>
  <si>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</si>
  <si>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</si>
  <si>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</si>
  <si>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</si>
  <si>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</si>
  <si>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</si>
  <si>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</si>
  <si>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</si>
  <si>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</si>
  <si>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</si>
  <si>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</si>
  <si>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</si>
  <si>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</si>
  <si>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</si>
  <si>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</si>
  <si>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</si>
  <si>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</si>
  <si>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</si>
  <si>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</si>
  <si>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</si>
  <si>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</si>
  <si>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</si>
  <si>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</si>
  <si>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</si>
  <si>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</si>
  <si>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</si>
  <si>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</si>
  <si>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</si>
  <si>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</si>
  <si>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</si>
  <si>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</si>
  <si>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</si>
  <si>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</si>
  <si>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</si>
  <si>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</si>
  <si>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</si>
  <si>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</si>
  <si>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</si>
  <si>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</si>
  <si>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</si>
  <si>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</si>
  <si>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</si>
  <si>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</si>
  <si>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</si>
  <si>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</si>
  <si>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</si>
  <si>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</si>
  <si>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</si>
  <si>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</si>
  <si>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</si>
  <si>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</si>
  <si>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</si>
  <si>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</si>
  <si>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</si>
  <si>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</si>
  <si>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</si>
  <si>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</si>
  <si>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</si>
  <si>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</si>
  <si>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</si>
  <si>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</si>
  <si>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</si>
  <si>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</si>
  <si>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</si>
  <si>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</si>
  <si>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</si>
  <si>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</si>
  <si>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</si>
  <si>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</si>
  <si>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</si>
  <si>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</si>
  <si>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</si>
  <si>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</si>
  <si>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</si>
  <si>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</si>
  <si>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</si>
  <si>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</si>
  <si>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</si>
  <si>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</si>
  <si>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</si>
  <si>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</si>
  <si>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</si>
  <si>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</si>
  <si>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</si>
  <si>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</si>
  <si>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</si>
  <si>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</si>
  <si>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</si>
  <si>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</si>
  <si>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</si>
  <si>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</si>
  <si>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</si>
  <si>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</si>
  <si>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</si>
  <si>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</si>
  <si>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</si>
  <si>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</si>
  <si>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</si>
  <si>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</si>
  <si>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</si>
  <si>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</si>
  <si>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</si>
  <si>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</si>
  <si>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</si>
  <si>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</si>
  <si>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</si>
  <si>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</si>
  <si>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</si>
  <si>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</si>
  <si>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</si>
  <si>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</si>
  <si>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</si>
  <si>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</si>
  <si>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</si>
  <si>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</si>
  <si>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</si>
  <si>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</si>
  <si>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</si>
  <si>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</si>
  <si>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</si>
  <si>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</si>
  <si>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</si>
  <si>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</si>
  <si>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</si>
  <si>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</si>
  <si>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</si>
  <si>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</si>
  <si>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</si>
  <si>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</si>
  <si>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</si>
  <si>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</si>
  <si>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</si>
  <si>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</si>
  <si>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</si>
  <si>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</si>
  <si>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</si>
  <si>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</si>
  <si>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</si>
  <si>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</si>
  <si>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</si>
  <si>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</si>
  <si>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</si>
  <si>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</si>
  <si>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</si>
  <si>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</si>
  <si>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</si>
  <si>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</si>
  <si>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</si>
  <si>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</si>
  <si>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</si>
  <si>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</si>
  <si>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</si>
  <si>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</si>
  <si>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</si>
  <si>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</si>
  <si>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</si>
  <si>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</si>
  <si>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</si>
  <si>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</si>
  <si>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</si>
  <si>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</si>
  <si>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</si>
  <si>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</si>
  <si>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</si>
  <si>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</si>
  <si>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</si>
  <si>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</si>
  <si>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</si>
  <si>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</si>
  <si>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</si>
  <si>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</si>
  <si>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</si>
  <si>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</si>
  <si>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</si>
  <si>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</si>
  <si>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</si>
  <si>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</si>
  <si>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</si>
  <si>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</si>
  <si>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</si>
  <si>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</si>
  <si>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</si>
  <si>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</si>
  <si>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</si>
  <si>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</si>
  <si>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</si>
  <si>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</si>
  <si>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</si>
  <si>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</si>
  <si>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</si>
  <si>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</si>
  <si>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</si>
  <si>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</si>
  <si>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</si>
  <si>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</si>
  <si>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</si>
  <si>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</si>
  <si>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</si>
  <si>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</si>
  <si>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</si>
  <si>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</si>
  <si>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</si>
  <si>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</si>
  <si>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</si>
  <si>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</si>
  <si>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</si>
  <si>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</si>
  <si>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</si>
  <si>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</si>
  <si>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</si>
  <si>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</si>
  <si>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</si>
  <si>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</si>
  <si>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</si>
  <si>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</si>
  <si>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</si>
  <si>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</si>
  <si>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</si>
  <si>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</si>
  <si>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</si>
  <si>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</si>
  <si>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</si>
  <si>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</si>
  <si>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</si>
  <si>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</si>
  <si>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</si>
  <si>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</si>
  <si>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</si>
  <si>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</si>
  <si>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</si>
  <si>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</si>
  <si>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</si>
  <si>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</si>
  <si>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</si>
  <si>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</si>
  <si>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</si>
  <si>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</si>
  <si>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</si>
  <si>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</si>
  <si>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</si>
  <si>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</si>
  <si>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</si>
  <si>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</si>
  <si>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</si>
  <si>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</si>
  <si>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</si>
  <si>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</si>
  <si>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</si>
  <si>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</si>
  <si>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</si>
  <si>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</si>
  <si>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</si>
  <si>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</si>
  <si>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</si>
  <si>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</si>
  <si>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</si>
  <si>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</si>
  <si>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</si>
  <si>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</si>
  <si>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</si>
  <si>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</si>
  <si>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</si>
  <si>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</si>
  <si>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</si>
  <si>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</si>
  <si>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</si>
  <si>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</si>
  <si>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</si>
  <si>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</si>
  <si>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</si>
  <si>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</si>
  <si>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</si>
  <si>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</si>
  <si>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</si>
  <si>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</si>
  <si>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</si>
  <si>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</si>
  <si>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</si>
  <si>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</si>
  <si>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</si>
  <si>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</si>
  <si>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</si>
  <si>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</si>
  <si>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</si>
  <si>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</si>
  <si>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</si>
  <si>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</si>
  <si>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</si>
  <si>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</si>
  <si>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</si>
  <si>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</si>
  <si>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</si>
  <si>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</si>
  <si>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</si>
  <si>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</si>
  <si>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</si>
  <si>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</si>
  <si>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</si>
  <si>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</si>
  <si>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</si>
  <si>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</si>
  <si>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</si>
  <si>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</si>
  <si>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</si>
  <si>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</si>
  <si>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</si>
  <si>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</si>
  <si>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</si>
  <si>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</si>
  <si>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</si>
  <si>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</si>
  <si>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</si>
  <si>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</si>
  <si>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</si>
  <si>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</si>
  <si>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</si>
  <si>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</si>
  <si>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</si>
  <si>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</si>
  <si>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</si>
  <si>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</si>
  <si>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</si>
  <si>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</si>
  <si>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</si>
  <si>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</si>
  <si>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</si>
  <si>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</si>
  <si>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</si>
  <si>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</si>
  <si>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</si>
  <si>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</si>
  <si>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</si>
  <si>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</si>
  <si>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</si>
  <si>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</si>
  <si>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</si>
  <si>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</si>
  <si>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</si>
  <si>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</si>
  <si>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</si>
  <si>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</si>
  <si>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</si>
  <si>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</si>
  <si>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</si>
  <si>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</si>
  <si>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</si>
  <si>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</si>
  <si>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</si>
  <si>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</si>
  <si>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</si>
  <si>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</si>
  <si>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</si>
  <si>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</si>
  <si>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</si>
  <si>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</si>
  <si>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</si>
  <si>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</si>
  <si>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</si>
  <si>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</si>
  <si>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</si>
  <si>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</si>
  <si>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</si>
  <si>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</si>
  <si>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</si>
  <si>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</si>
  <si>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</si>
  <si>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</si>
  <si>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</si>
  <si>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</si>
  <si>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</si>
  <si>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</si>
  <si>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</si>
  <si>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</si>
  <si>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</si>
  <si>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</si>
  <si>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</si>
  <si>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</si>
  <si>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</si>
  <si>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</si>
  <si>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</si>
  <si>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</si>
  <si>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</si>
  <si>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</si>
  <si>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</si>
  <si>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</si>
  <si>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</si>
  <si>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</si>
  <si>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</si>
  <si>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</si>
  <si>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</si>
  <si>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</si>
  <si>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</si>
  <si>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</si>
  <si>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</si>
  <si>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</si>
  <si>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</si>
  <si>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</si>
  <si>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</si>
  <si>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</si>
  <si>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</si>
  <si>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</si>
  <si>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</si>
  <si>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</si>
  <si>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</si>
  <si>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</si>
  <si>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</si>
  <si>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</si>
  <si>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</si>
  <si>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</si>
  <si>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</si>
  <si>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</si>
  <si>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</si>
  <si>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</si>
  <si>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</si>
  <si>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</si>
  <si>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</si>
  <si>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</si>
  <si>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</si>
  <si>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</si>
  <si>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</si>
  <si>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</si>
  <si>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</si>
  <si>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</si>
  <si>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</si>
  <si>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</si>
  <si>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</si>
  <si>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</si>
  <si>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</si>
  <si>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</si>
  <si>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</si>
  <si>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</si>
  <si>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</si>
  <si>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</si>
  <si>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</si>
  <si>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</si>
  <si>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</si>
  <si>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</si>
  <si>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</si>
  <si>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</si>
  <si>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</si>
  <si>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</si>
  <si>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</si>
  <si>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</si>
  <si>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</si>
  <si>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</si>
  <si>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</si>
  <si>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</si>
  <si>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</si>
  <si>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</si>
  <si>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</si>
  <si>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</si>
  <si>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</si>
  <si>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</si>
  <si>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</si>
  <si>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</si>
  <si>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</si>
  <si>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</si>
  <si>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</si>
  <si>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</si>
  <si>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</si>
  <si>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</si>
  <si>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</si>
  <si>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</si>
  <si>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</si>
  <si>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</si>
  <si>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</si>
  <si>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</si>
  <si>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</si>
  <si>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</si>
  <si>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</si>
  <si>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</si>
  <si>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</si>
  <si>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</si>
  <si>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</si>
  <si>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</si>
  <si>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</si>
  <si>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</si>
  <si>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</si>
  <si>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</si>
  <si>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</si>
  <si>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</si>
  <si>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</si>
  <si>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</si>
  <si>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</si>
  <si>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</si>
  <si>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</si>
  <si>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</si>
  <si>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</si>
  <si>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</si>
  <si>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</si>
  <si>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</si>
  <si>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</si>
  <si>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</si>
  <si>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</si>
  <si>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</si>
  <si>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</si>
  <si>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</si>
  <si>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</si>
  <si>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</si>
  <si>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</si>
  <si>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</si>
  <si>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</si>
  <si>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</si>
  <si>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</si>
  <si>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</si>
  <si>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</si>
  <si>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</si>
  <si>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</si>
  <si>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</si>
  <si>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</si>
  <si>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</si>
  <si>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</si>
  <si>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</si>
  <si>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</si>
  <si>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</si>
  <si>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</si>
  <si>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</si>
  <si>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</si>
  <si>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</si>
  <si>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</si>
  <si>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</si>
  <si>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</si>
  <si>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</si>
  <si>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</si>
  <si>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</si>
  <si>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</si>
  <si>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</si>
  <si>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</si>
  <si>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</si>
  <si>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</si>
  <si>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</si>
  <si>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</si>
  <si>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</si>
  <si>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</si>
  <si>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</si>
  <si>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</si>
  <si>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</si>
  <si>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</si>
  <si>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</si>
  <si>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</si>
  <si>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</si>
  <si>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</si>
  <si>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</si>
  <si>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</si>
  <si>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</si>
  <si>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</si>
  <si>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</si>
  <si>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</si>
  <si>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</si>
  <si>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</si>
  <si>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</si>
  <si>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</si>
  <si>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</si>
  <si>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</si>
  <si>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</si>
  <si>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</si>
  <si>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</si>
  <si>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</si>
  <si>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</si>
  <si>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</si>
  <si>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</si>
  <si>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</si>
  <si>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</si>
  <si>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</si>
  <si>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</si>
  <si>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</si>
  <si>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</si>
  <si>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</si>
  <si>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</si>
  <si>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</si>
  <si>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</si>
  <si>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</si>
  <si>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</si>
  <si>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</si>
  <si>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</si>
  <si>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</si>
  <si>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</si>
  <si>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</si>
  <si>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</si>
  <si>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</si>
  <si>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</si>
  <si>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</si>
  <si>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</si>
  <si>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</si>
  <si>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</si>
  <si>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</si>
  <si>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</si>
  <si>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</si>
  <si>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</si>
  <si>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</si>
  <si>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</si>
  <si>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</si>
  <si>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</si>
  <si>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</si>
  <si>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</si>
  <si>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</si>
  <si>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</si>
  <si>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</si>
  <si>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</si>
  <si>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</si>
  <si>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</si>
  <si>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</si>
  <si>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</si>
  <si>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</si>
  <si>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</si>
  <si>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</si>
  <si>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</si>
  <si>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</si>
  <si>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</si>
  <si>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</si>
  <si>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</si>
  <si>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</si>
  <si>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</si>
  <si>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</si>
  <si>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</si>
  <si>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</si>
  <si>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</si>
  <si>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</si>
  <si>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</si>
  <si>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</si>
  <si>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</si>
  <si>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</si>
  <si>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</si>
  <si>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</si>
  <si>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</si>
  <si>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</si>
  <si>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</si>
  <si>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</si>
  <si>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</si>
  <si>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</si>
  <si>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</si>
  <si>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</si>
  <si>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</si>
  <si>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</si>
  <si>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</si>
  <si>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</si>
  <si>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</si>
  <si>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</si>
  <si>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</si>
  <si>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</si>
  <si>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</si>
  <si>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</si>
  <si>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</si>
  <si>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</si>
  <si>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</si>
  <si>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</si>
  <si>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</si>
  <si>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</si>
  <si>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</si>
  <si>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</si>
  <si>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</si>
  <si>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</si>
  <si>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</si>
  <si>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</si>
  <si>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</si>
  <si>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</si>
  <si>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</si>
  <si>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</si>
  <si>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</si>
  <si>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</si>
  <si>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</si>
  <si>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</si>
  <si>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</si>
  <si>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</si>
  <si>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</si>
  <si>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</si>
  <si>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</si>
  <si>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</si>
  <si>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</si>
  <si>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</si>
  <si>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</si>
  <si>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</si>
  <si>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</si>
  <si>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</si>
  <si>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</si>
  <si>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</si>
  <si>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</si>
  <si>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</si>
  <si>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</si>
  <si>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</si>
  <si>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</si>
  <si>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</si>
  <si>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</si>
  <si>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</si>
  <si>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</si>
  <si>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</si>
  <si>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</si>
  <si>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</si>
  <si>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</si>
  <si>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</si>
  <si>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</si>
  <si>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</si>
  <si>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</si>
  <si>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</si>
  <si>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</si>
  <si>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</si>
  <si>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</si>
  <si>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</si>
  <si>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</si>
  <si>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</si>
  <si>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</si>
  <si>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</si>
  <si>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</si>
  <si>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</si>
  <si>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</si>
  <si>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</si>
  <si>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</si>
  <si>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</si>
  <si>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</si>
  <si>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</si>
  <si>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</si>
  <si>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</si>
  <si>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</si>
  <si>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</si>
  <si>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</si>
  <si>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</si>
  <si>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</si>
  <si>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</si>
  <si>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</si>
  <si>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</si>
  <si>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</si>
  <si>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</si>
  <si>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</si>
  <si>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</si>
  <si>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</si>
  <si>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</si>
  <si>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</si>
  <si>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</si>
  <si>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</si>
  <si>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</si>
  <si>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</si>
  <si>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</si>
  <si>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</si>
  <si>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</si>
  <si>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</si>
  <si>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</si>
  <si>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</si>
  <si>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</si>
  <si>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</si>
  <si>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</si>
  <si>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</si>
  <si>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</si>
  <si>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</si>
  <si>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</si>
  <si>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</si>
  <si>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</si>
  <si>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</si>
  <si>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</si>
  <si>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</si>
  <si>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</si>
  <si>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</si>
  <si>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</si>
  <si>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</si>
  <si>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</si>
  <si>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</si>
  <si>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</si>
  <si>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</si>
  <si>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</si>
  <si>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</si>
  <si>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</si>
  <si>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</si>
  <si>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</si>
  <si>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</si>
  <si>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</si>
  <si>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</si>
  <si>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</si>
  <si>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</si>
  <si>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</si>
  <si>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</si>
  <si>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</si>
  <si>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</si>
  <si>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</si>
  <si>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</si>
  <si>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</si>
  <si>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</si>
  <si>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</si>
  <si>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</si>
  <si>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</si>
  <si>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</si>
  <si>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</si>
  <si>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</si>
  <si>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</si>
  <si>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</si>
  <si>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</si>
  <si>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</si>
  <si>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</si>
  <si>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</si>
  <si>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</si>
  <si>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</si>
  <si>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</si>
  <si>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</si>
  <si>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</si>
  <si>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</si>
  <si>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</si>
  <si>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</si>
  <si>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</si>
  <si>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</si>
  <si>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</si>
  <si>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</si>
  <si>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</si>
  <si>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</si>
  <si>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</si>
  <si>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</si>
  <si>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</si>
  <si>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</si>
  <si>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</si>
  <si>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</si>
  <si>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</si>
  <si>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</si>
  <si>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</si>
  <si>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</si>
  <si>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</si>
  <si>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</si>
  <si>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</si>
  <si>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</si>
  <si>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</si>
  <si>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</si>
  <si>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</si>
  <si>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</si>
  <si>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</si>
  <si>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</si>
  <si>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</si>
  <si>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</si>
  <si>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</si>
  <si>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</si>
  <si>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</si>
  <si>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</si>
  <si>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</si>
  <si>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</si>
  <si>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</si>
  <si>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</si>
  <si>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</si>
  <si>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</si>
  <si>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</si>
  <si>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</si>
  <si>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</si>
  <si>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</si>
  <si>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</si>
  <si>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</si>
  <si>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</si>
  <si>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</si>
  <si>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</si>
  <si>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</si>
  <si>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</si>
  <si>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</si>
  <si>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</si>
  <si>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</si>
  <si>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</si>
  <si>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</si>
  <si>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</si>
  <si>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</si>
  <si>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</si>
  <si>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</si>
  <si>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</si>
  <si>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</si>
  <si>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</si>
  <si>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</si>
  <si>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</si>
  <si>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</si>
  <si>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</si>
  <si>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</si>
  <si>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</si>
  <si>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</si>
  <si>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</si>
  <si>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</si>
  <si>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</si>
  <si>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</si>
  <si>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</si>
  <si>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</si>
  <si>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</si>
  <si>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</si>
  <si>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</si>
  <si>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</si>
  <si>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</si>
  <si>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</si>
  <si>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</si>
  <si>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</si>
  <si>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</si>
  <si>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</si>
  <si>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</si>
  <si>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</si>
  <si>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</si>
  <si>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</si>
  <si>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</si>
  <si>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</si>
  <si>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</si>
  <si>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</si>
  <si>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</si>
  <si>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</si>
  <si>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</si>
  <si>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</si>
  <si>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</si>
  <si>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</si>
  <si>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</si>
  <si>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</si>
  <si>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</si>
  <si>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</si>
  <si>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</si>
  <si>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</si>
  <si>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</si>
  <si>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</si>
  <si>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</si>
  <si>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</si>
  <si>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</si>
  <si>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</si>
  <si>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</si>
  <si>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</si>
  <si>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</si>
  <si>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</si>
  <si>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</si>
  <si>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</si>
  <si>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</si>
  <si>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</si>
  <si>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</si>
  <si>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</si>
  <si>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</si>
  <si>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</si>
  <si>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</si>
  <si>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</si>
  <si>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</si>
  <si>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</si>
  <si>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</si>
  <si>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</si>
  <si>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</si>
  <si>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</si>
  <si>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</si>
  <si>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</si>
  <si>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</si>
  <si>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</si>
  <si>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</si>
  <si>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</si>
  <si>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</si>
  <si>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</si>
  <si>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</si>
  <si>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</si>
  <si>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</si>
  <si>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</si>
  <si>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</si>
  <si>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</si>
  <si>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</si>
  <si>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</si>
  <si>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</si>
  <si>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</si>
  <si>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</si>
  <si>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</si>
  <si>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</si>
  <si>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</si>
  <si>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</si>
  <si>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</si>
  <si>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</si>
  <si>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</si>
  <si>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</si>
  <si>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</si>
  <si>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</si>
  <si>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</si>
  <si>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</si>
  <si>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</si>
  <si>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</si>
  <si>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</si>
  <si>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</si>
  <si>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</si>
  <si>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</si>
  <si>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</si>
  <si>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</si>
  <si>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</si>
  <si>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</si>
  <si>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</si>
  <si>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</si>
  <si>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</si>
  <si>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</si>
  <si>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</si>
  <si>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</si>
  <si>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</si>
  <si>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</si>
  <si>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</si>
  <si>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</si>
  <si>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</si>
  <si>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</si>
  <si>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</si>
  <si>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</si>
  <si>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</si>
  <si>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</si>
  <si>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</si>
  <si>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</si>
  <si>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</si>
  <si>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</si>
  <si>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</si>
  <si>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</si>
  <si>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</si>
  <si>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</si>
  <si>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</si>
  <si>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</si>
  <si>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</si>
  <si>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</si>
  <si>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</si>
  <si>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</si>
  <si>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</si>
  <si>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</si>
  <si>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</si>
  <si>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</si>
  <si>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</si>
  <si>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</si>
  <si>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</si>
  <si>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</si>
  <si>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</si>
  <si>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</si>
  <si>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</si>
  <si>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</si>
  <si>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</si>
  <si>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</si>
  <si>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</si>
  <si>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</si>
  <si>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</si>
  <si>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</si>
  <si>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</si>
  <si>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</si>
  <si>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</si>
  <si>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</si>
  <si>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</si>
  <si>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</si>
  <si>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</si>
  <si>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</si>
  <si>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</si>
  <si>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</si>
  <si>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</si>
  <si>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</si>
  <si>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</si>
  <si>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</si>
  <si>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</si>
  <si>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</si>
  <si>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</si>
  <si>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</si>
  <si>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</si>
  <si>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</si>
  <si>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</si>
  <si>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</si>
  <si>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</si>
  <si>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</si>
  <si>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</si>
  <si>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</si>
  <si>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</si>
  <si>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</si>
  <si>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</si>
  <si>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</si>
  <si>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</si>
  <si>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</si>
  <si>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</si>
  <si>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</si>
  <si>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</si>
  <si>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</si>
  <si>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</si>
  <si>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</si>
  <si>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</si>
  <si>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</si>
  <si>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</si>
  <si>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</si>
  <si>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</si>
  <si>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</si>
  <si>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</si>
  <si>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</si>
  <si>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</si>
  <si>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</si>
  <si>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</si>
  <si>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</si>
  <si>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</si>
  <si>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</si>
  <si>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</si>
  <si>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</si>
  <si>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</si>
  <si>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</si>
  <si>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</si>
  <si>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</si>
  <si>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</si>
  <si>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</si>
  <si>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</si>
  <si>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</si>
  <si>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</si>
  <si>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</si>
  <si>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</si>
  <si>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</si>
  <si>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</si>
  <si>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</si>
  <si>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</si>
  <si>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</si>
  <si>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</si>
  <si>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</si>
  <si>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</si>
  <si>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</si>
  <si>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</si>
  <si>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</si>
  <si>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</si>
  <si>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</si>
  <si>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</si>
  <si>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</si>
  <si>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</si>
  <si>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</si>
  <si>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</si>
  <si>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</si>
  <si>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</si>
  <si>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</si>
  <si>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</si>
  <si>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</si>
  <si>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</si>
  <si>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</si>
  <si>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</si>
  <si>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</si>
  <si>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</si>
  <si>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</si>
  <si>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</si>
  <si>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</si>
  <si>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</si>
  <si>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</si>
  <si>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</si>
  <si>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</si>
  <si>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</si>
  <si>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</si>
  <si>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</si>
  <si>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</si>
  <si>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</si>
  <si>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</si>
  <si>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</si>
  <si>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</si>
  <si>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</si>
  <si>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</si>
  <si>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</si>
  <si>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</si>
  <si>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</si>
  <si>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</si>
  <si>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</si>
  <si>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</si>
  <si>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</si>
  <si>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</si>
  <si>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</si>
  <si>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</si>
  <si>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</si>
  <si>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</si>
  <si>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</si>
  <si>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</si>
  <si>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</si>
  <si>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</si>
  <si>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</si>
  <si>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</si>
  <si>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</si>
  <si>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</si>
  <si>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</si>
  <si>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</si>
  <si>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</si>
  <si>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</si>
  <si>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</si>
  <si>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</si>
  <si>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</si>
  <si>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</si>
  <si>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</si>
  <si>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</si>
  <si>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</si>
  <si>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</si>
  <si>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</si>
  <si>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</si>
  <si>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</si>
  <si>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</si>
  <si>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</si>
  <si>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</si>
  <si>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</si>
  <si>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</si>
  <si>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</si>
  <si>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</si>
  <si>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</si>
  <si>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</si>
  <si>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</si>
  <si>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</si>
  <si>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</si>
  <si>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</si>
  <si>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</si>
  <si>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</si>
  <si>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</si>
  <si>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</si>
  <si>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</si>
  <si>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</si>
  <si>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</si>
  <si>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</si>
  <si>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</si>
  <si>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</si>
  <si>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</si>
  <si>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</si>
  <si>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</si>
  <si>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</si>
  <si>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</si>
  <si>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</si>
  <si>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</si>
  <si>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</si>
  <si>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</si>
  <si>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</si>
  <si>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</si>
  <si>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</si>
  <si>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</si>
  <si>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</si>
  <si>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</si>
  <si>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</si>
  <si>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</si>
  <si>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</si>
  <si>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</si>
  <si>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</si>
  <si>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</si>
  <si>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</si>
  <si>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</si>
  <si>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</si>
  <si>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</si>
  <si>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</si>
  <si>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</si>
  <si>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</si>
  <si>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</si>
  <si>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</si>
  <si>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</si>
  <si>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</si>
  <si>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</si>
  <si>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</si>
  <si>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</si>
  <si>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</si>
  <si>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</si>
  <si>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</si>
  <si>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</si>
  <si>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</si>
  <si>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</si>
  <si>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</si>
  <si>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</si>
  <si>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</si>
  <si>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</si>
  <si>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</si>
  <si>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</si>
  <si>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</si>
  <si>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</si>
  <si>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</si>
  <si>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</si>
  <si>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</si>
  <si>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</si>
  <si>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</si>
  <si>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</si>
  <si>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</si>
  <si>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</si>
  <si>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</si>
  <si>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</si>
  <si>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</si>
  <si>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</si>
  <si>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</si>
  <si>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</si>
  <si>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</si>
  <si>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</si>
  <si>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</si>
  <si>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</si>
  <si>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</si>
  <si>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</si>
  <si>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</si>
  <si>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</si>
  <si>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</si>
  <si>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</si>
  <si>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</si>
  <si>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</si>
  <si>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</si>
  <si>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</si>
  <si>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</si>
  <si>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</si>
  <si>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</si>
  <si>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</si>
  <si>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</si>
  <si>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</si>
  <si>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</si>
  <si>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</si>
  <si>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</si>
  <si>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</si>
  <si>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</si>
  <si>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</si>
  <si>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</si>
  <si>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</si>
  <si>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</si>
  <si>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</si>
  <si>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</si>
  <si>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</si>
  <si>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</si>
  <si>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</si>
  <si>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</si>
  <si>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</si>
  <si>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</si>
  <si>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</si>
  <si>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</si>
  <si>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</si>
  <si>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</si>
  <si>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</si>
  <si>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</si>
  <si>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</si>
  <si>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</si>
  <si>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</si>
  <si>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</si>
  <si>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</si>
  <si>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</si>
  <si>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</si>
  <si>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</si>
  <si>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</si>
  <si>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</si>
  <si>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</si>
  <si>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</si>
  <si>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</si>
  <si>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</si>
  <si>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</si>
  <si>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</si>
  <si>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</si>
  <si>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</si>
  <si>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</si>
  <si>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</si>
  <si>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</si>
  <si>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</si>
  <si>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</si>
  <si>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</si>
  <si>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</si>
  <si>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</si>
  <si>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</si>
  <si>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</si>
  <si>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</si>
  <si>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</si>
  <si>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</si>
  <si>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</si>
  <si>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</si>
  <si>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</si>
  <si>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</si>
  <si>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</si>
  <si>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</si>
  <si>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</si>
  <si>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</si>
  <si>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</si>
  <si>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</si>
  <si>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</si>
  <si>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</si>
  <si>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</si>
  <si>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</si>
  <si>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</si>
  <si>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</si>
  <si>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</si>
  <si>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</si>
  <si>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</si>
  <si>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</si>
  <si>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</si>
  <si>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</si>
  <si>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</si>
  <si>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</si>
  <si>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</si>
  <si>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</si>
  <si>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</si>
  <si>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</si>
  <si>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</si>
  <si>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</si>
  <si>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</si>
  <si>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</si>
  <si>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</si>
  <si>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</si>
  <si>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</si>
  <si>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</si>
  <si>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</si>
  <si>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</si>
  <si>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</si>
  <si>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</si>
  <si>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</si>
  <si>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</si>
  <si>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</si>
  <si>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</si>
  <si>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</si>
  <si>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</si>
  <si>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</si>
  <si>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</si>
  <si>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</si>
  <si>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</si>
  <si>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</si>
  <si>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</si>
  <si>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</si>
  <si>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</si>
  <si>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</si>
  <si>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</si>
  <si>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</si>
  <si>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</si>
  <si>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</si>
  <si>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</si>
  <si>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</si>
  <si>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</si>
  <si>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</si>
  <si>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</si>
  <si>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</si>
  <si>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</si>
  <si>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</si>
  <si>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</si>
  <si>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</si>
  <si>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</si>
  <si>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</si>
  <si>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</si>
  <si>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</si>
  <si>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</si>
  <si>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</si>
  <si>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</si>
  <si>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</si>
  <si>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</si>
  <si>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</si>
  <si>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</si>
  <si>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</si>
  <si>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</si>
  <si>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</si>
  <si>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</si>
  <si>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</si>
  <si>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</si>
  <si>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</si>
  <si>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</si>
  <si>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</si>
  <si>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</si>
  <si>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</si>
  <si>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</si>
  <si>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</si>
  <si>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</si>
  <si>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</si>
  <si>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</si>
  <si>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</si>
  <si>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</si>
  <si>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</si>
  <si>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</si>
  <si>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</si>
  <si>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</si>
  <si>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</si>
  <si>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</si>
  <si>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</si>
  <si>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</si>
  <si>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</si>
  <si>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</si>
  <si>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</si>
  <si>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</si>
  <si>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</si>
  <si>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</si>
  <si>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</si>
  <si>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</si>
  <si>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</si>
  <si>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</si>
  <si>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</si>
  <si>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</si>
  <si>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</si>
  <si>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</si>
  <si>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</si>
  <si>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</si>
  <si>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</si>
  <si>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</si>
  <si>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</si>
  <si>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</si>
  <si>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</si>
  <si>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</si>
  <si>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</si>
  <si>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</si>
  <si>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</si>
  <si>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</si>
  <si>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</si>
  <si>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</si>
  <si>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</si>
  <si>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</si>
  <si>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</si>
  <si>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</si>
  <si>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</si>
  <si>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</si>
  <si>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</si>
  <si>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</si>
  <si>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</si>
  <si>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</si>
  <si>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</si>
  <si>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</si>
  <si>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</si>
  <si>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</si>
  <si>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</si>
  <si>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</si>
  <si>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</si>
  <si>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</si>
  <si>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</si>
  <si>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</si>
  <si>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</si>
  <si>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</si>
  <si>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</si>
  <si>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</si>
  <si>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</si>
  <si>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</si>
  <si>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</si>
  <si>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</si>
  <si>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</si>
  <si>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</si>
  <si>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</si>
  <si>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</si>
  <si>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</si>
  <si>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</si>
  <si>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</si>
  <si>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</si>
  <si>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</si>
  <si>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</si>
  <si>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</si>
  <si>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</si>
  <si>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</si>
  <si>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</si>
  <si>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</si>
  <si>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</si>
  <si>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</si>
  <si>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</si>
  <si>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</si>
  <si>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</si>
  <si>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</si>
  <si>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</si>
  <si>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</si>
  <si>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</si>
  <si>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</si>
  <si>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</si>
  <si>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</si>
  <si>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</si>
  <si>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</si>
  <si>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</si>
  <si>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</si>
  <si>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</si>
  <si>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</si>
  <si>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</si>
  <si>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</si>
  <si>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</si>
  <si>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</si>
  <si>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</si>
  <si>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</si>
  <si>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</si>
  <si>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</si>
  <si>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</si>
  <si>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</si>
  <si>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</si>
  <si>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</si>
  <si>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</si>
  <si>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</si>
  <si>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</si>
  <si>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</si>
  <si>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</si>
  <si>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</si>
  <si>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</si>
  <si>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</si>
  <si>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</si>
  <si>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</si>
  <si>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</si>
  <si>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</si>
  <si>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</si>
  <si>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</si>
  <si>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</si>
  <si>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</si>
  <si>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</si>
  <si>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</si>
  <si>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</si>
  <si>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</si>
  <si>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</si>
  <si>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</si>
  <si>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</si>
  <si>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</si>
  <si>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</si>
  <si>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</si>
  <si>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</si>
  <si>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</si>
  <si>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</si>
  <si>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</si>
  <si>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</si>
  <si>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</si>
  <si>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</si>
  <si>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</si>
  <si>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</si>
  <si>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</si>
  <si>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</si>
  <si>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</si>
  <si>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</si>
  <si>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</si>
  <si>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</si>
  <si>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</si>
  <si>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</si>
  <si>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</si>
  <si>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</si>
  <si>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</si>
  <si>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</si>
  <si>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</si>
  <si>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</si>
  <si>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</si>
  <si>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</si>
  <si>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</si>
  <si>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</si>
  <si>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</si>
  <si>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</si>
  <si>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</si>
  <si>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</si>
  <si>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</si>
  <si>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</si>
  <si>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</si>
  <si>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</si>
  <si>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</si>
  <si>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</si>
  <si>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</si>
  <si>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</si>
  <si>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</si>
  <si>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</si>
  <si>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</si>
  <si>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</si>
  <si>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</si>
  <si>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</si>
  <si>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</si>
  <si>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</si>
  <si>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</si>
  <si>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</si>
  <si>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</si>
  <si>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</si>
  <si>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</si>
  <si>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</si>
  <si>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</si>
  <si>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</si>
  <si>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</si>
  <si>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</si>
  <si>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</si>
  <si>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</si>
  <si>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</si>
  <si>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</si>
  <si>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</si>
  <si>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</si>
  <si>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</si>
  <si>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</si>
  <si>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</si>
  <si>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</si>
  <si>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</si>
  <si>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</si>
  <si>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</si>
  <si>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</si>
  <si>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</si>
  <si>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</si>
  <si>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</si>
  <si>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</si>
  <si>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</si>
  <si>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</si>
  <si>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</si>
  <si>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</si>
  <si>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</si>
  <si>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</si>
  <si>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</si>
  <si>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</si>
  <si>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</si>
  <si>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</si>
  <si>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</si>
  <si>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</si>
  <si>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</si>
  <si>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</si>
  <si>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</si>
  <si>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</si>
  <si>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</si>
  <si>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</si>
  <si>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</si>
  <si>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</si>
  <si>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</si>
  <si>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</si>
  <si>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</si>
  <si>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</si>
  <si>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</si>
  <si>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</si>
  <si>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</si>
  <si>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</si>
  <si>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</si>
  <si>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</si>
  <si>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</si>
  <si>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</si>
  <si>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</si>
  <si>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</si>
  <si>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</si>
  <si>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</si>
  <si>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</si>
  <si>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</si>
  <si>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</si>
  <si>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</si>
  <si>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</si>
  <si>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</si>
  <si>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</si>
  <si>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</si>
  <si>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</si>
  <si>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</si>
  <si>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</si>
  <si>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</si>
  <si>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</si>
  <si>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</si>
  <si>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</si>
  <si>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</si>
  <si>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</si>
  <si>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</si>
  <si>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</si>
  <si>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</si>
  <si>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</si>
  <si>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</si>
  <si>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</si>
  <si>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</si>
  <si>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</si>
  <si>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</si>
  <si>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</si>
  <si>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</si>
  <si>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</si>
  <si>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</si>
  <si>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</si>
  <si>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</si>
  <si>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</si>
  <si>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</si>
  <si>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</si>
  <si>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</si>
  <si>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</si>
  <si>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</si>
  <si>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</si>
  <si>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</si>
  <si>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</si>
  <si>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</si>
  <si>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</si>
  <si>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</si>
  <si>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</si>
  <si>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</si>
  <si>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</si>
  <si>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</si>
  <si>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</si>
  <si>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</si>
  <si>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</si>
  <si>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</si>
  <si>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</si>
  <si>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</si>
  <si>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</si>
  <si>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</si>
  <si>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</si>
  <si>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</si>
  <si>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</si>
  <si>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</si>
  <si>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</si>
  <si>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</si>
  <si>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</si>
  <si>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</si>
  <si>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</si>
  <si>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</si>
  <si>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</si>
  <si>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</si>
  <si>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</si>
  <si>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</si>
  <si>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</si>
  <si>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</si>
  <si>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</si>
  <si>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</si>
  <si>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</si>
  <si>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</si>
  <si>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</si>
  <si>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</si>
  <si>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</si>
  <si>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</si>
  <si>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</si>
  <si>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</si>
  <si>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</si>
  <si>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</si>
  <si>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</si>
  <si>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</si>
  <si>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</si>
  <si>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</si>
  <si>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</si>
  <si>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</si>
  <si>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</si>
  <si>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</si>
  <si>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</si>
  <si>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</si>
  <si>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</si>
  <si>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</si>
  <si>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</si>
  <si>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</si>
  <si>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</si>
  <si>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</si>
  <si>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</si>
  <si>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</si>
  <si>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</si>
  <si>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</si>
  <si>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</si>
  <si>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</si>
  <si>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</si>
  <si>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</si>
  <si>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</si>
  <si>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</si>
  <si>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</si>
  <si>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</si>
  <si>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</si>
  <si>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</si>
  <si>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</si>
  <si>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</si>
  <si>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</si>
  <si>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</si>
  <si>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</si>
  <si>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</si>
  <si>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</si>
  <si>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</si>
  <si>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</si>
  <si>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</si>
  <si>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</si>
  <si>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</si>
  <si>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</si>
  <si>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</si>
  <si>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</si>
  <si>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</si>
  <si>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</si>
  <si>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</si>
  <si>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</si>
  <si>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</si>
  <si>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</si>
  <si>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</si>
  <si>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</si>
  <si>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</si>
  <si>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</si>
  <si>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</si>
  <si>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</si>
  <si>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</si>
  <si>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</si>
  <si>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</si>
  <si>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</si>
  <si>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</si>
  <si>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</si>
  <si>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</si>
  <si>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</si>
  <si>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</si>
  <si>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</si>
  <si>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</si>
  <si>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</si>
  <si>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</si>
  <si>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</si>
  <si>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</si>
  <si>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</si>
  <si>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</si>
  <si>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</si>
  <si>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</si>
  <si>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</si>
  <si>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</si>
  <si>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</si>
  <si>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</si>
  <si>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</si>
  <si>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</si>
  <si>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</si>
  <si>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</si>
  <si>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</si>
  <si>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</si>
  <si>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</si>
  <si>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</si>
  <si>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</si>
  <si>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</si>
  <si>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</si>
  <si>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</si>
  <si>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</si>
  <si>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</si>
  <si>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</si>
  <si>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</si>
  <si>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</si>
  <si>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</si>
  <si>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</si>
  <si>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</si>
  <si>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</si>
  <si>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</si>
  <si>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</si>
  <si>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</si>
  <si>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</si>
  <si>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</si>
  <si>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</si>
  <si>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</si>
  <si>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</si>
  <si>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</si>
  <si>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</si>
  <si>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</si>
  <si>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</si>
  <si>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</si>
  <si>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</si>
  <si>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</si>
  <si>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</si>
  <si>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</si>
  <si>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</si>
  <si>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</si>
  <si>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</si>
  <si>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</si>
  <si>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</si>
  <si>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</si>
  <si>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</si>
  <si>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</si>
  <si>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</si>
  <si>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</si>
  <si>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</si>
  <si>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</si>
  <si>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</si>
  <si>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</si>
  <si>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</si>
  <si>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</si>
  <si>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</si>
  <si>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</si>
  <si>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</si>
  <si>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</si>
  <si>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</si>
  <si>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</si>
  <si>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</si>
  <si>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</si>
  <si>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</si>
  <si>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</si>
  <si>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</si>
  <si>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</si>
  <si>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</si>
  <si>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</si>
  <si>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</si>
  <si>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</si>
  <si>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</si>
  <si>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</si>
  <si>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</si>
  <si>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</si>
  <si>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</si>
  <si>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</si>
  <si>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</si>
  <si>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</si>
  <si>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</si>
  <si>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</si>
  <si>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</si>
  <si>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</si>
  <si>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</si>
  <si>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</si>
  <si>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</si>
  <si>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</si>
  <si>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</si>
  <si>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</si>
  <si>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</si>
  <si>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</si>
  <si>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</si>
  <si>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</si>
  <si>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</si>
  <si>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</si>
  <si>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</si>
  <si>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</si>
  <si>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</si>
  <si>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</si>
  <si>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</si>
  <si>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</si>
  <si>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</si>
  <si>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</si>
  <si>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</si>
  <si>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</si>
  <si>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</si>
  <si>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</si>
  <si>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</si>
  <si>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</si>
  <si>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</si>
  <si>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</si>
  <si>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</si>
  <si>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</si>
  <si>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</si>
  <si>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</si>
  <si>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</si>
  <si>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</si>
  <si>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</si>
  <si>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</si>
  <si>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</si>
  <si>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</si>
  <si>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</si>
  <si>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</si>
  <si>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</si>
  <si>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</si>
  <si>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</si>
  <si>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</si>
  <si>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</si>
  <si>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</si>
  <si>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</si>
  <si>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</si>
  <si>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</si>
  <si>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</si>
  <si>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</si>
  <si>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</si>
  <si>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</si>
  <si>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</si>
  <si>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</si>
  <si>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</si>
  <si>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</si>
  <si>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</si>
  <si>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</si>
  <si>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</si>
  <si>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</si>
  <si>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</si>
  <si>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</si>
  <si>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</si>
  <si>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</si>
  <si>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</si>
  <si>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</si>
  <si>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</si>
  <si>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</si>
  <si>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</si>
  <si>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</si>
  <si>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</si>
  <si>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</si>
  <si>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</si>
  <si>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</si>
  <si>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</si>
  <si>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</si>
  <si>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</si>
  <si>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</si>
  <si>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</si>
  <si>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</si>
  <si>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</si>
  <si>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</si>
  <si>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</si>
  <si>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</si>
  <si>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</si>
  <si>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</si>
  <si>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</si>
  <si>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</si>
  <si>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</si>
  <si>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</si>
  <si>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</si>
  <si>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</si>
  <si>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</si>
  <si>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</si>
  <si>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</si>
  <si>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</si>
  <si>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</si>
  <si>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</si>
  <si>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</si>
  <si>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</si>
  <si>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</si>
  <si>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</si>
  <si>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</si>
  <si>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</si>
  <si>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</si>
  <si>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</si>
  <si>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</si>
  <si>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</si>
  <si>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</si>
  <si>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</si>
  <si>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</si>
  <si>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</si>
  <si>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</si>
  <si>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</si>
  <si>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</si>
  <si>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</si>
  <si>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</si>
  <si>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</si>
  <si>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</si>
  <si>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</si>
  <si>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</si>
  <si>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</si>
  <si>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</si>
  <si>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</si>
  <si>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</si>
  <si>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</si>
  <si>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</si>
  <si>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</si>
  <si>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</si>
  <si>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</si>
  <si>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</si>
  <si>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</si>
  <si>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</si>
  <si>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</si>
  <si>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</si>
  <si>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</si>
  <si>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</si>
  <si>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</si>
  <si>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</si>
  <si>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</si>
  <si>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</si>
  <si>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</si>
  <si>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</si>
  <si>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</si>
  <si>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</si>
  <si>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</si>
  <si>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</si>
  <si>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</si>
  <si>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</si>
  <si>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</si>
  <si>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</si>
  <si>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</si>
  <si>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</si>
  <si>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</si>
  <si>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</si>
  <si>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</si>
  <si>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</si>
  <si>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</si>
  <si>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</si>
  <si>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</si>
  <si>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</si>
  <si>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</si>
  <si>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</si>
  <si>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</si>
  <si>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</si>
  <si>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</si>
  <si>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</si>
  <si>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</si>
  <si>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</si>
  <si>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</si>
  <si>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</si>
  <si>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</si>
  <si>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</si>
  <si>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</si>
  <si>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</si>
  <si>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</si>
  <si>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</si>
  <si>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</si>
  <si>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</si>
  <si>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</si>
  <si>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</si>
  <si>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</si>
  <si>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</si>
  <si>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</si>
  <si>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</si>
  <si>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</si>
  <si>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</si>
  <si>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</si>
  <si>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</si>
  <si>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</si>
  <si>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</si>
  <si>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</si>
  <si>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</si>
  <si>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</si>
  <si>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</si>
  <si>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</si>
  <si>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</si>
  <si>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</si>
  <si>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</si>
  <si>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</si>
  <si>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</si>
  <si>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</si>
  <si>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</si>
  <si>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</si>
  <si>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</si>
  <si>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</si>
  <si>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</si>
  <si>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</si>
  <si>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</si>
  <si>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</si>
  <si>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</si>
  <si>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</si>
  <si>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</si>
  <si>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</si>
  <si>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</si>
  <si>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</si>
  <si>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</si>
  <si>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</si>
  <si>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</si>
  <si>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</si>
  <si>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</si>
  <si>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</si>
  <si>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</si>
  <si>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</si>
  <si>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</si>
  <si>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</si>
  <si>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</si>
  <si>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</si>
  <si>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</si>
  <si>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</si>
  <si>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</si>
  <si>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</si>
  <si>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</si>
  <si>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</si>
  <si>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</si>
  <si>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</si>
  <si>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</si>
  <si>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</si>
  <si>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</si>
  <si>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</si>
  <si>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</si>
  <si>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</si>
  <si>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</si>
  <si>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</si>
  <si>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</si>
  <si>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</si>
  <si>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</si>
  <si>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</si>
  <si>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</si>
  <si>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</si>
  <si>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</si>
  <si>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</si>
  <si>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</si>
  <si>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</si>
  <si>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</si>
  <si>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</si>
  <si>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</si>
  <si>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</si>
  <si>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</si>
  <si>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</si>
  <si>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</si>
  <si>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</si>
  <si>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</si>
  <si>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</si>
  <si>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</si>
  <si>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</si>
  <si>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</si>
  <si>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</si>
  <si>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</si>
  <si>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</si>
  <si>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</si>
  <si>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</si>
  <si>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</si>
  <si>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</si>
  <si>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</si>
  <si>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</si>
  <si>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</si>
  <si>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</si>
  <si>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</si>
  <si>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</si>
  <si>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</si>
  <si>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</si>
  <si>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</si>
  <si>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</si>
  <si>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</si>
  <si>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</si>
  <si>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</si>
  <si>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</si>
  <si>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</si>
  <si>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</si>
  <si>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</si>
  <si>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</si>
  <si>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</si>
  <si>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</si>
  <si>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</si>
  <si>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</si>
  <si>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</si>
  <si>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</si>
  <si>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</si>
  <si>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</si>
  <si>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</si>
  <si>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</si>
  <si>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</si>
  <si>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</si>
  <si>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</si>
  <si>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</si>
  <si>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</si>
  <si>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</si>
  <si>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</si>
  <si>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</si>
  <si>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</si>
  <si>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</si>
  <si>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</si>
  <si>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</si>
  <si>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</si>
  <si>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</si>
  <si>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</si>
  <si>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</si>
  <si>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</si>
  <si>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</si>
  <si>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</si>
  <si>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</si>
  <si>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</si>
  <si>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</si>
  <si>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</si>
  <si>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</si>
  <si>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</si>
  <si>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</si>
  <si>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</si>
  <si>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</si>
  <si>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</si>
  <si>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</si>
  <si>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</si>
  <si>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</si>
  <si>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</si>
  <si>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</si>
  <si>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</si>
  <si>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</si>
  <si>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</si>
  <si>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</si>
  <si>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</si>
  <si>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</si>
  <si>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</si>
  <si>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</si>
  <si>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</si>
  <si>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</si>
  <si>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</si>
  <si>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</si>
  <si>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</si>
  <si>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</si>
  <si>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</si>
  <si>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</si>
  <si>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</si>
  <si>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</si>
  <si>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</si>
  <si>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</si>
  <si>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</si>
  <si>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</si>
  <si>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</si>
  <si>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</si>
  <si>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</si>
  <si>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</si>
  <si>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</si>
  <si>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</si>
  <si>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</si>
  <si>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</si>
  <si>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</si>
  <si>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</si>
  <si>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</si>
  <si>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</si>
  <si>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</si>
  <si>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</si>
  <si>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</si>
  <si>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</si>
  <si>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</si>
  <si>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</si>
  <si>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</si>
  <si>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</si>
  <si>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</si>
  <si>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</si>
  <si>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</si>
  <si>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</si>
  <si>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</si>
  <si>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</si>
  <si>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</si>
  <si>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</si>
  <si>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</si>
  <si>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</si>
  <si>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</si>
  <si>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</si>
  <si>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</si>
  <si>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</si>
  <si>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</si>
  <si>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</si>
  <si>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</si>
  <si>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</si>
  <si>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</si>
  <si>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</si>
  <si>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</si>
  <si>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</si>
  <si>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</si>
  <si>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</si>
  <si>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</si>
  <si>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</si>
  <si>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</si>
  <si>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</si>
  <si>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</si>
  <si>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</si>
  <si>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</si>
  <si>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</si>
  <si>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</si>
  <si>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</si>
  <si>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</si>
  <si>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</si>
  <si>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</si>
  <si>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</si>
  <si>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</si>
  <si>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</si>
  <si>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</si>
  <si>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</si>
  <si>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</si>
  <si>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</si>
  <si>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</si>
  <si>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</si>
  <si>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</si>
  <si>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</si>
  <si>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</si>
  <si>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</si>
  <si>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</si>
  <si>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</si>
  <si>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</si>
  <si>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</si>
  <si>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</si>
  <si>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</si>
  <si>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</si>
  <si>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</si>
  <si>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</si>
  <si>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</si>
  <si>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</si>
  <si>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</si>
  <si>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</si>
  <si>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</si>
  <si>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</si>
  <si>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</si>
  <si>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</si>
  <si>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</si>
  <si>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</si>
  <si>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</si>
  <si>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</si>
  <si>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</si>
  <si>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</si>
  <si>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</si>
  <si>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</si>
  <si>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</si>
  <si>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</si>
  <si>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</si>
  <si>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</si>
  <si>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</si>
  <si>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</si>
  <si>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</si>
  <si>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</si>
  <si>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</si>
  <si>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</si>
  <si>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</si>
  <si>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</si>
  <si>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</si>
  <si>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</si>
  <si>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</si>
  <si>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</si>
  <si>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</si>
  <si>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</si>
  <si>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</si>
  <si>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</si>
  <si>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</si>
  <si>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</si>
  <si>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</si>
  <si>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</si>
  <si>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</si>
  <si>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</si>
  <si>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</si>
  <si>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</si>
  <si>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</si>
  <si>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</si>
  <si>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</si>
  <si>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</si>
  <si>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</si>
  <si>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</si>
  <si>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</si>
  <si>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</si>
  <si>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</si>
  <si>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</si>
  <si>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</si>
  <si>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</si>
  <si>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</si>
  <si>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</si>
  <si>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</si>
  <si>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</si>
  <si>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</si>
  <si>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</si>
  <si>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</si>
  <si>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</si>
  <si>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</si>
  <si>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</si>
  <si>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</si>
  <si>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</si>
  <si>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</si>
  <si>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</si>
  <si>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</si>
  <si>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</si>
  <si>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</si>
  <si>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</si>
  <si>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</si>
  <si>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</si>
  <si>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</si>
  <si>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</si>
  <si>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</si>
  <si>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</si>
  <si>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</si>
  <si>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</si>
  <si>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</si>
  <si>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</si>
  <si>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</si>
  <si>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</si>
  <si>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</si>
  <si>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</si>
  <si>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</si>
  <si>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</si>
  <si>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</si>
  <si>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</si>
  <si>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</si>
  <si>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</si>
  <si>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</si>
  <si>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</si>
  <si>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</si>
  <si>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</si>
  <si>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</si>
  <si>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</si>
  <si>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</si>
  <si>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</si>
  <si>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</si>
  <si>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</si>
  <si>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</si>
  <si>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</si>
  <si>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</si>
  <si>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</si>
  <si>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</si>
  <si>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</si>
  <si>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</si>
  <si>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</si>
  <si>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</si>
  <si>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</si>
  <si>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</si>
  <si>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</si>
  <si>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</si>
  <si>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</si>
  <si>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</si>
  <si>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</si>
  <si>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</si>
  <si>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</si>
  <si>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</si>
  <si>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</si>
  <si>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</si>
  <si>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</si>
  <si>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</si>
  <si>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</si>
  <si>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</si>
  <si>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</si>
  <si>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</si>
  <si>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</si>
  <si>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</si>
  <si>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</si>
  <si>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</si>
  <si>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</si>
  <si>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</si>
  <si>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</si>
  <si>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</si>
  <si>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</si>
  <si>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</si>
  <si>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</si>
  <si>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</si>
  <si>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</si>
  <si>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</si>
  <si>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</si>
  <si>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</si>
  <si>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</si>
  <si>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</si>
  <si>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</si>
  <si>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</si>
  <si>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</si>
  <si>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</si>
  <si>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</si>
  <si>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</si>
  <si>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</si>
  <si>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</si>
  <si>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</si>
  <si>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</si>
  <si>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</si>
  <si>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</si>
  <si>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</si>
  <si>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</si>
  <si>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</si>
  <si>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</si>
  <si>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</si>
  <si>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</si>
  <si>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</si>
  <si>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</si>
  <si>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</si>
  <si>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</si>
  <si>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</si>
  <si>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</si>
  <si>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</si>
  <si>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</si>
  <si>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</si>
  <si>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</si>
  <si>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</si>
  <si>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</si>
  <si>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</si>
  <si>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</si>
  <si>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</si>
  <si>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</si>
  <si>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</si>
  <si>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</si>
  <si>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</si>
  <si>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</si>
  <si>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</si>
  <si>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</si>
  <si>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</si>
  <si>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</si>
  <si>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</si>
  <si>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</si>
  <si>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</si>
  <si>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</si>
  <si>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</si>
  <si>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</si>
  <si>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</si>
  <si>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</si>
  <si>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</si>
  <si>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</si>
  <si>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</si>
  <si>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</si>
  <si>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</si>
  <si>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</si>
  <si>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</si>
  <si>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</si>
  <si>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</si>
  <si>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</si>
  <si>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</si>
  <si>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</si>
  <si>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</si>
  <si>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</si>
  <si>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</si>
  <si>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</si>
  <si>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</si>
  <si>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</si>
  <si>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</si>
  <si>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</si>
  <si>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</si>
  <si>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</si>
  <si>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</si>
  <si>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</si>
  <si>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</si>
  <si>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</si>
  <si>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</si>
  <si>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</si>
  <si>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</si>
  <si>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</si>
  <si>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</si>
  <si>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</si>
  <si>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</si>
  <si>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</si>
  <si>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</si>
  <si>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</si>
  <si>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</si>
  <si>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</si>
  <si>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</si>
  <si>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</si>
  <si>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</si>
  <si>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</si>
  <si>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</si>
  <si>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</si>
  <si>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</si>
  <si>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</si>
  <si>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</si>
  <si>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</si>
  <si>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</si>
  <si>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</si>
  <si>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</si>
  <si>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</si>
  <si>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</si>
  <si>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</si>
  <si>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</si>
  <si>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</si>
  <si>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</si>
  <si>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</si>
  <si>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</si>
  <si>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</si>
  <si>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</si>
  <si>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</si>
  <si>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</si>
  <si>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</si>
  <si>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</si>
  <si>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</si>
  <si>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</si>
  <si>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</si>
  <si>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</si>
  <si>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</si>
  <si>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</si>
  <si>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</si>
  <si>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</si>
  <si>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</si>
  <si>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</si>
  <si>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</si>
  <si>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</si>
  <si>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</si>
  <si>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</si>
  <si>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</si>
  <si>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</si>
  <si>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</si>
  <si>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</si>
  <si>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</si>
  <si>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</si>
  <si>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</si>
  <si>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</si>
  <si>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</si>
  <si>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</si>
  <si>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</si>
  <si>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</si>
  <si>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</si>
  <si>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</si>
  <si>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</si>
  <si>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</si>
  <si>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</si>
  <si>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</si>
  <si>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</si>
  <si>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</si>
  <si>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</si>
  <si>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</si>
  <si>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</si>
  <si>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</si>
  <si>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</si>
  <si>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</si>
  <si>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</si>
  <si>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</si>
  <si>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</si>
  <si>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</si>
  <si>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</si>
  <si>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</si>
  <si>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</si>
  <si>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</si>
  <si>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</si>
  <si>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</si>
  <si>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</si>
  <si>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</si>
  <si>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</si>
  <si>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</si>
  <si>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</si>
  <si>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</si>
  <si>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</si>
  <si>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</si>
  <si>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</si>
  <si>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</si>
  <si>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</si>
  <si>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</si>
  <si>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</si>
  <si>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</si>
  <si>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</si>
  <si>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</si>
  <si>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</si>
  <si>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</si>
  <si>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</si>
  <si>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</si>
  <si>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</si>
  <si>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</si>
  <si>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</si>
  <si>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</si>
  <si>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</si>
  <si>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</si>
  <si>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</si>
  <si>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</si>
  <si>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</si>
  <si>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</si>
  <si>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</si>
  <si>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</si>
  <si>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</si>
  <si>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</si>
  <si>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</si>
  <si>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</si>
  <si>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</si>
  <si>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</si>
  <si>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</si>
  <si>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</si>
  <si>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</si>
  <si>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</si>
  <si>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</si>
  <si>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</si>
  <si>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</si>
  <si>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</si>
  <si>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</si>
  <si>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</si>
  <si>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</si>
  <si>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</si>
  <si>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</si>
  <si>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</si>
  <si>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</si>
  <si>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</si>
  <si>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</si>
  <si>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</si>
  <si>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</si>
  <si>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</si>
  <si>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</si>
  <si>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</si>
  <si>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</si>
  <si>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</si>
  <si>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</si>
  <si>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</si>
  <si>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</si>
  <si>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</si>
  <si>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</si>
  <si>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</si>
  <si>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</si>
  <si>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</si>
  <si>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</si>
  <si>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</si>
  <si>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</si>
  <si>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</si>
  <si>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</si>
  <si>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</si>
  <si>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</si>
  <si>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</si>
  <si>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</si>
  <si>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</si>
  <si>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</si>
  <si>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</si>
  <si>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</si>
  <si>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</si>
  <si>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</si>
  <si>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</si>
  <si>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</si>
  <si>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</si>
  <si>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</si>
  <si>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</si>
  <si>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</si>
  <si>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</si>
  <si>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</si>
  <si>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</si>
  <si>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</si>
  <si>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</si>
  <si>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</si>
  <si>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</si>
  <si>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</si>
  <si>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</si>
  <si>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</si>
  <si>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</si>
  <si>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</si>
  <si>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</si>
  <si>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</si>
  <si>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</si>
  <si>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</si>
  <si>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</si>
  <si>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</si>
  <si>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</si>
  <si>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</si>
  <si>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</si>
  <si>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</si>
  <si>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</si>
  <si>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</si>
  <si>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</si>
  <si>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</si>
  <si>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</si>
  <si>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</si>
  <si>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</si>
  <si>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</si>
  <si>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</si>
  <si>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</si>
  <si>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</si>
  <si>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</si>
  <si>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</si>
  <si>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</si>
  <si>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</si>
  <si>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</si>
  <si>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</si>
  <si>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</si>
  <si>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</si>
  <si>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</si>
  <si>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</si>
  <si>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</si>
  <si>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</si>
  <si>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</si>
  <si>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</si>
  <si>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</si>
  <si>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</si>
  <si>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</si>
  <si>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</si>
  <si>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</si>
  <si>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</si>
  <si>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</si>
  <si>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</si>
  <si>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</si>
  <si>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</si>
  <si>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</si>
  <si>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</si>
  <si>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</si>
  <si>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</si>
  <si>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</si>
  <si>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</si>
  <si>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</si>
  <si>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</si>
  <si>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</si>
  <si>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</si>
  <si>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</si>
  <si>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</si>
  <si>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</si>
  <si>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</si>
  <si>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</si>
  <si>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</si>
  <si>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</si>
  <si>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</si>
  <si>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</si>
  <si>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</si>
  <si>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</si>
  <si>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</si>
  <si>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</si>
  <si>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</si>
  <si>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</si>
  <si>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</si>
  <si>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</si>
  <si>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</si>
  <si>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</si>
  <si>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</si>
  <si>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</si>
  <si>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</si>
  <si>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</si>
  <si>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</si>
  <si>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</si>
  <si>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</si>
  <si>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</si>
  <si>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</si>
  <si>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</si>
  <si>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</si>
  <si>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</si>
  <si>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</si>
  <si>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</si>
  <si>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</si>
  <si>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</si>
  <si>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</si>
  <si>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</si>
  <si>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</si>
  <si>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</si>
  <si>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</si>
  <si>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</si>
  <si>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</si>
  <si>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</si>
  <si>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</si>
  <si>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</si>
  <si>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</si>
  <si>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</si>
  <si>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</si>
  <si>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</si>
  <si>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</si>
  <si>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</si>
  <si>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</si>
  <si>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</si>
  <si>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</si>
  <si>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</si>
  <si>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</si>
  <si>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</si>
  <si>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</si>
  <si>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</si>
  <si>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</si>
  <si>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</si>
  <si>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</si>
  <si>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</si>
  <si>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</si>
  <si>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</si>
  <si>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</si>
  <si>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</si>
  <si>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</si>
  <si>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</si>
  <si>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</si>
  <si>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</si>
  <si>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</si>
  <si>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</si>
  <si>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</si>
  <si>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</si>
  <si>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</si>
  <si>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</si>
  <si>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</si>
  <si>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</si>
  <si>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</si>
  <si>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</si>
  <si>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</si>
  <si>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</si>
  <si>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</si>
  <si>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</si>
  <si>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</si>
  <si>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</si>
  <si>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</si>
  <si>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</si>
  <si>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</si>
  <si>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</si>
  <si>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</si>
  <si>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</si>
  <si>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</si>
  <si>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</si>
  <si>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</si>
  <si>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</si>
  <si>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</si>
  <si>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</si>
  <si>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</si>
  <si>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</si>
  <si>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</si>
  <si>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</si>
  <si>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</si>
  <si>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</si>
  <si>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</si>
  <si>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</si>
  <si>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</si>
  <si>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</si>
  <si>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</si>
  <si>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</si>
  <si>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</si>
  <si>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</si>
  <si>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</si>
  <si>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</si>
  <si>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</si>
  <si>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</si>
  <si>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</si>
  <si>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</si>
  <si>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</si>
  <si>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</si>
  <si>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</si>
  <si>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</si>
  <si>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</si>
  <si>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</si>
  <si>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</si>
  <si>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</si>
  <si>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</si>
  <si>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</si>
  <si>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</si>
  <si>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</si>
  <si>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</si>
  <si>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</si>
  <si>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</si>
  <si>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</si>
  <si>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</si>
  <si>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</si>
  <si>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</si>
  <si>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</si>
  <si>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</si>
  <si>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</si>
  <si>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</si>
  <si>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</si>
  <si>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</si>
  <si>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</si>
  <si>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</si>
  <si>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</si>
  <si>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</si>
  <si>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</si>
  <si>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</si>
  <si>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</si>
  <si>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</si>
  <si>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</si>
  <si>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</si>
  <si>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</si>
  <si>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</si>
  <si>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</si>
  <si>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</si>
  <si>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</si>
  <si>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</si>
  <si>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</si>
  <si>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</si>
  <si>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</si>
  <si>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</si>
  <si>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</si>
  <si>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</si>
  <si>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</si>
  <si>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</si>
  <si>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</si>
  <si>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</si>
  <si>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</si>
  <si>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</si>
  <si>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</si>
  <si>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</si>
  <si>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</si>
  <si>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</si>
  <si>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</si>
  <si>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</si>
  <si>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</si>
  <si>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</si>
  <si>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</si>
  <si>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</si>
  <si>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</si>
  <si>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</si>
  <si>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</si>
  <si>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</si>
  <si>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</si>
  <si>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</si>
  <si>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</si>
  <si>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</si>
  <si>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</si>
  <si>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</si>
  <si>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</si>
  <si>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</si>
  <si>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</si>
  <si>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</si>
  <si>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</si>
  <si>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</si>
  <si>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</si>
  <si>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</si>
  <si>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</si>
  <si>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</si>
  <si>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</si>
  <si>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</si>
  <si>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</si>
  <si>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</si>
  <si>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</si>
  <si>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</si>
  <si>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</si>
  <si>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</si>
  <si>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</si>
  <si>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</si>
  <si>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</si>
  <si>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</si>
  <si>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</si>
  <si>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</si>
  <si>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</si>
  <si>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</si>
  <si>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</si>
  <si>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</si>
  <si>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</si>
  <si>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</si>
  <si>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</si>
  <si>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</si>
  <si>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</si>
  <si>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</si>
  <si>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</si>
  <si>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</si>
  <si>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</si>
  <si>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</si>
  <si>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</si>
  <si>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</si>
  <si>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</si>
  <si>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</si>
  <si>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</si>
  <si>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</si>
  <si>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</si>
  <si>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</si>
  <si>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</si>
  <si>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</si>
  <si>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</si>
  <si>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</si>
  <si>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</si>
  <si>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</si>
  <si>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</si>
  <si>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</si>
  <si>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</si>
  <si>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</si>
  <si>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</si>
  <si>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</si>
  <si>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</si>
  <si>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</si>
  <si>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</si>
  <si>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</si>
  <si>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</si>
  <si>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</si>
  <si>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</si>
  <si>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</si>
  <si>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</si>
  <si>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</si>
  <si>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</si>
  <si>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</si>
  <si>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</si>
  <si>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</si>
  <si>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</si>
  <si>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</si>
  <si>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</si>
  <si>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</si>
  <si>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</si>
  <si>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</si>
  <si>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</si>
  <si>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</si>
  <si>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</si>
  <si>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</si>
  <si>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</si>
  <si>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</si>
  <si>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</si>
  <si>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</si>
  <si>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</si>
  <si>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</si>
  <si>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</si>
  <si>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</si>
  <si>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</si>
  <si>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</si>
  <si>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</si>
  <si>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</si>
  <si>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</si>
  <si>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</si>
  <si>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</si>
  <si>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</si>
  <si>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</si>
  <si>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</si>
  <si>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</si>
  <si>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</si>
  <si>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</si>
  <si>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</si>
  <si>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</si>
  <si>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</si>
  <si>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</si>
  <si>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</si>
  <si>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</si>
  <si>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</si>
  <si>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</si>
  <si>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</si>
  <si>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</si>
  <si>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</si>
  <si>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</si>
  <si>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</si>
  <si>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</si>
  <si>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</si>
  <si>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</si>
  <si>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</si>
  <si>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</si>
  <si>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</si>
  <si>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</si>
  <si>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</si>
  <si>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</si>
  <si>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</si>
  <si>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</si>
  <si>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</si>
  <si>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</si>
  <si>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</si>
  <si>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</si>
  <si>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</si>
  <si>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</si>
  <si>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</si>
  <si>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</si>
  <si>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</si>
  <si>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</si>
  <si>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</si>
  <si>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</si>
  <si>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</si>
  <si>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</si>
  <si>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</si>
  <si>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</si>
  <si>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</si>
  <si>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</si>
  <si>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</si>
  <si>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</si>
  <si>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</si>
  <si>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</si>
  <si>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</si>
  <si>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</si>
  <si>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</si>
  <si>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</si>
  <si>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</si>
  <si>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</si>
  <si>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</si>
  <si>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</si>
  <si>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</si>
  <si>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</si>
  <si>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</si>
  <si>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</si>
  <si>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</si>
  <si>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</si>
  <si>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</si>
  <si>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</si>
  <si>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</si>
  <si>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</si>
  <si>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</si>
  <si>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</si>
  <si>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</si>
  <si>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</si>
  <si>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</si>
  <si>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</si>
  <si>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</si>
  <si>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</si>
  <si>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</si>
  <si>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</si>
  <si>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</si>
  <si>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</si>
  <si>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</si>
  <si>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</si>
  <si>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</si>
  <si>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</si>
  <si>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</si>
  <si>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</si>
  <si>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</si>
  <si>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</si>
  <si>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</si>
  <si>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</si>
  <si>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</si>
  <si>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</si>
  <si>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</si>
  <si>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</si>
  <si>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</si>
  <si>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</si>
  <si>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</si>
  <si>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</si>
  <si>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</si>
  <si>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</si>
  <si>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</si>
  <si>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</si>
  <si>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</si>
  <si>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</si>
  <si>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</si>
  <si>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</si>
  <si>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</si>
  <si>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</si>
  <si>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</si>
  <si>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</si>
  <si>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</si>
  <si>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</si>
  <si>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</si>
  <si>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</si>
  <si>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</si>
  <si>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</si>
  <si>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</si>
  <si>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</si>
  <si>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</si>
  <si>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</si>
  <si>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</si>
  <si>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</si>
  <si>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</si>
  <si>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</si>
  <si>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</si>
  <si>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</si>
  <si>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</si>
  <si>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</si>
  <si>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</si>
  <si>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</si>
  <si>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</si>
  <si>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</si>
  <si>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</si>
  <si>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</si>
  <si>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</si>
  <si>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</si>
  <si>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</si>
  <si>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</si>
  <si>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</si>
  <si>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</si>
  <si>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</si>
  <si>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</si>
  <si>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</si>
  <si>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</si>
  <si>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</si>
  <si>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</si>
  <si>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</si>
  <si>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</si>
  <si>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</si>
  <si>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</si>
  <si>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</si>
  <si>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</si>
  <si>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</si>
  <si>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</si>
  <si>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</si>
  <si>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</si>
  <si>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</si>
  <si>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</si>
  <si>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</si>
  <si>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</si>
  <si>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</si>
  <si>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</si>
  <si>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</si>
  <si>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</si>
  <si>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</si>
  <si>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</si>
  <si>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</si>
  <si>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</si>
  <si>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</si>
  <si>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</si>
  <si>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</si>
  <si>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</si>
  <si>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</si>
  <si>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</si>
  <si>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</si>
  <si>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</si>
  <si>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</si>
  <si>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</si>
  <si>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</si>
  <si>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</si>
  <si>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</si>
  <si>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</si>
  <si>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</si>
  <si>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</si>
  <si>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</si>
  <si>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</si>
  <si>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</si>
  <si>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</si>
  <si>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</si>
  <si>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</si>
  <si>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</si>
  <si>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</si>
  <si>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</si>
  <si>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</si>
  <si>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</si>
  <si>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</si>
  <si>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</si>
  <si>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</si>
  <si>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</si>
  <si>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</si>
  <si>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</si>
  <si>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</si>
  <si>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</si>
  <si>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</si>
  <si>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</si>
  <si>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</si>
  <si>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</si>
  <si>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</si>
  <si>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</si>
  <si>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</si>
  <si>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</si>
  <si>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</si>
  <si>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</si>
  <si>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</si>
  <si>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</si>
  <si>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</si>
  <si>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</si>
  <si>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</si>
  <si>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</si>
  <si>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</si>
  <si>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</si>
  <si>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</si>
  <si>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</si>
  <si>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</si>
  <si>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</si>
  <si>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</si>
  <si>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</si>
  <si>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</si>
  <si>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</si>
  <si>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</si>
  <si>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</si>
  <si>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</si>
  <si>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</si>
  <si>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</si>
  <si>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</si>
  <si>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</si>
  <si>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</si>
  <si>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</si>
  <si>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</si>
  <si>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</si>
  <si>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</si>
  <si>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</si>
  <si>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</si>
  <si>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</si>
  <si>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</si>
  <si>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</si>
  <si>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</si>
  <si>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</si>
  <si>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</si>
  <si>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</si>
  <si>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</si>
  <si>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</si>
  <si>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</si>
  <si>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</si>
  <si>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</si>
  <si>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</si>
  <si>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</si>
  <si>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</si>
  <si>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</si>
  <si>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</si>
  <si>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</si>
  <si>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</si>
  <si>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</si>
  <si>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</si>
  <si>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</si>
  <si>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</si>
  <si>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</si>
  <si>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</si>
  <si>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</si>
  <si>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</si>
  <si>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</si>
  <si>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</si>
  <si>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</si>
  <si>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</si>
  <si>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</si>
  <si>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</si>
  <si>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</si>
  <si>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</si>
  <si>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</si>
  <si>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</si>
  <si>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</si>
  <si>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</si>
  <si>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</si>
  <si>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</si>
  <si>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</si>
  <si>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</si>
  <si>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</si>
  <si>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</si>
  <si>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</si>
  <si>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</si>
  <si>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</si>
  <si>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</si>
  <si>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</si>
  <si>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</si>
  <si>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</si>
  <si>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</si>
  <si>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</si>
  <si>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</si>
  <si>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</si>
  <si>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</si>
  <si>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</si>
  <si>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</si>
  <si>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</si>
  <si>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</si>
  <si>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</si>
  <si>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</si>
  <si>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</si>
  <si>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</si>
  <si>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</si>
  <si>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</si>
  <si>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</si>
  <si>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</si>
  <si>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</si>
  <si>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</si>
  <si>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</si>
  <si>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</si>
  <si>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</si>
  <si>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</si>
  <si>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</si>
  <si>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</si>
  <si>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</si>
  <si>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</si>
  <si>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</si>
  <si>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</si>
  <si>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</si>
  <si>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</si>
  <si>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</si>
  <si>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</si>
  <si>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</si>
  <si>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</si>
  <si>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</si>
  <si>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</si>
  <si>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</si>
  <si>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</si>
  <si>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</si>
  <si>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</si>
  <si>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</si>
  <si>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</si>
  <si>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</si>
  <si>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</si>
  <si>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</si>
  <si>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</si>
  <si>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</si>
  <si>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</si>
  <si>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</si>
  <si>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</si>
  <si>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</si>
  <si>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</si>
  <si>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</si>
  <si>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</si>
  <si>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</si>
  <si>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</si>
  <si>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</si>
  <si>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</si>
  <si>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</si>
  <si>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</si>
  <si>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</si>
  <si>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</si>
  <si>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</si>
  <si>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</si>
  <si>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</si>
  <si>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</si>
  <si>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</si>
  <si>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</si>
  <si>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</si>
  <si>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</si>
  <si>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</si>
  <si>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</si>
  <si>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</si>
  <si>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</si>
  <si>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</si>
  <si>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</si>
  <si>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</si>
  <si>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</si>
  <si>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</si>
  <si>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</si>
  <si>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</si>
  <si>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</si>
  <si>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</si>
  <si>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</si>
  <si>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</si>
  <si>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</si>
  <si>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</si>
  <si>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</si>
  <si>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</si>
  <si>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</si>
  <si>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</si>
  <si>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</si>
  <si>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</si>
  <si>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</si>
  <si>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</si>
  <si>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</si>
  <si>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</si>
  <si>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</si>
  <si>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</si>
  <si>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</si>
  <si>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</si>
  <si>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</si>
  <si>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</si>
  <si>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</si>
  <si>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</si>
  <si>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</si>
  <si>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</si>
  <si>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</si>
  <si>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</si>
  <si>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</si>
  <si>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</si>
  <si>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</si>
  <si>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</si>
  <si>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</si>
  <si>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</si>
  <si>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</si>
  <si>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</si>
  <si>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</si>
  <si>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</si>
  <si>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</si>
  <si>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</si>
  <si>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</si>
  <si>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</si>
  <si>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</si>
  <si>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</si>
  <si>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</si>
  <si>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</si>
  <si>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</si>
  <si>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</si>
  <si>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</si>
  <si>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</si>
  <si>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</si>
  <si>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</si>
  <si>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</si>
  <si>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</si>
  <si>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</si>
  <si>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</si>
  <si>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</si>
  <si>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</si>
  <si>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</si>
  <si>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</si>
  <si>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</si>
  <si>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</si>
  <si>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</si>
  <si>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</si>
  <si>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</si>
  <si>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</si>
  <si>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</si>
  <si>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</si>
  <si>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</si>
  <si>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</si>
  <si>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</si>
  <si>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</si>
  <si>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</si>
  <si>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</si>
  <si>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</si>
  <si>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</si>
  <si>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</si>
  <si>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</si>
  <si>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</si>
  <si>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</si>
  <si>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</si>
  <si>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</si>
  <si>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</si>
  <si>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</si>
  <si>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</si>
  <si>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</si>
  <si>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</si>
  <si>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</si>
  <si>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</si>
  <si>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</si>
  <si>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</si>
  <si>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</si>
  <si>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</si>
  <si>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</si>
  <si>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</si>
  <si>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</si>
  <si>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</si>
  <si>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</si>
  <si>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</si>
  <si>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</si>
  <si>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</si>
  <si>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</si>
  <si>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</si>
  <si>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</si>
  <si>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</si>
  <si>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</si>
  <si>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</si>
  <si>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</si>
  <si>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</si>
  <si>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</si>
  <si>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</si>
  <si>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</si>
  <si>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</si>
  <si>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</si>
  <si>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</si>
  <si>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</si>
  <si>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</si>
  <si>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</si>
  <si>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</si>
  <si>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</si>
  <si>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</si>
  <si>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</si>
  <si>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</si>
  <si>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</si>
  <si>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</si>
  <si>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</si>
  <si>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</si>
  <si>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</si>
  <si>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</si>
  <si>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</si>
  <si>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</si>
  <si>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</si>
  <si>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</si>
  <si>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</si>
  <si>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</si>
  <si>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</si>
  <si>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</si>
  <si>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</si>
  <si>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</si>
  <si>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</si>
  <si>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</si>
  <si>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</si>
  <si>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</si>
  <si>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</si>
  <si>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</si>
  <si>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</si>
  <si>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</si>
  <si>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</si>
  <si>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</si>
  <si>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</si>
  <si>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</si>
  <si>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</si>
  <si>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</si>
  <si>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</si>
  <si>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</si>
  <si>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</si>
  <si>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</si>
  <si>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</si>
  <si>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</si>
  <si>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</si>
  <si>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</si>
  <si>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</si>
  <si>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</si>
  <si>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</si>
  <si>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</si>
  <si>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</si>
  <si>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</si>
  <si>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</si>
  <si>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</si>
  <si>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</si>
  <si>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</si>
  <si>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</si>
  <si>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</si>
  <si>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</si>
  <si>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</si>
  <si>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</si>
  <si>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</si>
  <si>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</si>
  <si>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</si>
  <si>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</si>
  <si>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</si>
  <si>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</si>
  <si>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</si>
  <si>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</si>
  <si>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</si>
  <si>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</si>
  <si>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</si>
  <si>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</si>
  <si>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</si>
  <si>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</si>
  <si>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</si>
  <si>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</si>
  <si>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</si>
  <si>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</si>
  <si>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</si>
  <si>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</si>
  <si>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</si>
  <si>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</si>
  <si>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</si>
  <si>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</si>
  <si>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</si>
  <si>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</si>
  <si>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</si>
  <si>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</si>
  <si>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</si>
  <si>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</si>
  <si>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</si>
  <si>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</si>
  <si>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</si>
  <si>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</si>
  <si>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</si>
  <si>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</si>
  <si>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</si>
  <si>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</si>
  <si>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</si>
  <si>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</si>
  <si>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</si>
  <si>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</si>
  <si>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</si>
  <si>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</si>
  <si>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</si>
  <si>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</si>
  <si>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</si>
  <si>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</si>
  <si>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</si>
  <si>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</si>
  <si>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</si>
  <si>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</si>
  <si>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</si>
  <si>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</si>
  <si>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</si>
  <si>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</si>
  <si>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</si>
  <si>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</si>
  <si>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</si>
  <si>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</si>
  <si>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</si>
  <si>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</si>
  <si>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</si>
  <si>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</si>
  <si>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</si>
  <si>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</si>
  <si>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</si>
  <si>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</si>
  <si>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</si>
  <si>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</si>
  <si>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</si>
  <si>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</si>
  <si>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</si>
  <si>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</si>
  <si>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</si>
  <si>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</si>
  <si>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</si>
  <si>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</si>
  <si>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</si>
  <si>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</si>
  <si>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</si>
  <si>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</si>
  <si>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</si>
  <si>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</si>
  <si>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</si>
  <si>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</si>
  <si>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</si>
  <si>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</si>
  <si>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</si>
  <si>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</si>
  <si>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</si>
  <si>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</si>
  <si>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</si>
  <si>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</si>
  <si>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</si>
  <si>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</si>
  <si>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</si>
  <si>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</si>
  <si>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</si>
  <si>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</si>
  <si>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</si>
  <si>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</si>
  <si>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</si>
  <si>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</si>
  <si>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</si>
  <si>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</si>
  <si>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</si>
  <si>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</si>
  <si>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</si>
  <si>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</si>
  <si>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</si>
  <si>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</si>
  <si>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</si>
  <si>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</si>
  <si>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</si>
  <si>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</si>
  <si>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</si>
  <si>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</si>
  <si>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</si>
  <si>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</si>
  <si>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</si>
  <si>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</si>
  <si>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</si>
  <si>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</si>
  <si>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</si>
  <si>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</si>
  <si>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</si>
  <si>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</si>
  <si>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</si>
  <si>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</si>
  <si>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</si>
  <si>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</si>
  <si>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</si>
  <si>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</si>
  <si>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</si>
  <si>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</si>
  <si>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</si>
  <si>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</si>
  <si>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</si>
  <si>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</si>
  <si>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</si>
  <si>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</si>
  <si>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</si>
  <si>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</si>
  <si>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</si>
  <si>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</si>
  <si>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</si>
  <si>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</si>
  <si>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</si>
  <si>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</si>
  <si>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</si>
  <si>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</si>
  <si>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</si>
  <si>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</si>
  <si>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</si>
  <si>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</si>
  <si>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</si>
  <si>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</si>
  <si>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</si>
  <si>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</si>
  <si>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</si>
  <si>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</si>
  <si>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</si>
  <si>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</si>
  <si>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</si>
  <si>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</si>
  <si>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</si>
  <si>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</si>
  <si>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</si>
  <si>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</si>
  <si>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</si>
  <si>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</si>
  <si>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</si>
  <si>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</si>
  <si>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</si>
  <si>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</si>
  <si>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</si>
  <si>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</si>
  <si>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</si>
  <si>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</si>
  <si>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</si>
  <si>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</si>
  <si>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</si>
  <si>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</si>
  <si>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</si>
  <si>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</si>
  <si>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</si>
  <si>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</si>
  <si>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</si>
  <si>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</si>
  <si>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</si>
  <si>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</si>
  <si>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</si>
  <si>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</si>
  <si>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</si>
  <si>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</si>
  <si>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</si>
  <si>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</si>
  <si>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</si>
  <si>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</si>
  <si>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</si>
  <si>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</si>
  <si>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</si>
  <si>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</si>
  <si>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</si>
  <si>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</si>
  <si>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</si>
  <si>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</si>
  <si>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</si>
  <si>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</si>
  <si>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</si>
  <si>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</si>
  <si>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</si>
  <si>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</si>
  <si>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</si>
  <si>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</si>
  <si>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</si>
  <si>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</si>
  <si>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</si>
  <si>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</si>
  <si>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</si>
  <si>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</si>
  <si>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</si>
  <si>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</si>
  <si>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</si>
  <si>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</si>
  <si>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</si>
  <si>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</si>
  <si>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</si>
  <si>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</si>
  <si>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</si>
  <si>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</si>
  <si>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</si>
  <si>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</si>
  <si>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</si>
  <si>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</si>
  <si>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</si>
  <si>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</si>
  <si>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</si>
  <si>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</si>
  <si>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</si>
  <si>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</si>
  <si>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</si>
  <si>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</si>
  <si>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</si>
  <si>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</si>
  <si>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</si>
  <si>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</si>
  <si>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</si>
  <si>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</si>
  <si>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</si>
  <si>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</si>
  <si>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</si>
  <si>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</si>
  <si>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</si>
  <si>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</si>
  <si>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</si>
  <si>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</si>
  <si>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</si>
  <si>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</si>
  <si>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</si>
  <si>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</si>
  <si>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</si>
  <si>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</si>
  <si>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</si>
  <si>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</si>
  <si>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</si>
  <si>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</si>
  <si>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</si>
  <si>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</si>
  <si>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</si>
  <si>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</si>
  <si>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</si>
  <si>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</si>
  <si>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</si>
  <si>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</si>
  <si>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</si>
  <si>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</si>
  <si>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</si>
  <si>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</si>
  <si>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</si>
  <si>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</si>
  <si>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</si>
  <si>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</si>
  <si>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</si>
  <si>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</si>
  <si>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</si>
  <si>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</si>
  <si>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</si>
  <si>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</si>
  <si>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</si>
  <si>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</si>
  <si>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</si>
  <si>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</si>
  <si>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</si>
  <si>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</si>
  <si>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</si>
  <si>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</si>
  <si>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</si>
  <si>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</si>
  <si>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</si>
  <si>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</si>
  <si>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</si>
  <si>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</si>
  <si>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</si>
  <si>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</si>
  <si>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</si>
  <si>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</si>
  <si>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</si>
  <si>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</si>
  <si>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</si>
  <si>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</si>
  <si>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</si>
  <si>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</si>
  <si>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</si>
  <si>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</si>
  <si>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</si>
  <si>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</si>
  <si>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</si>
  <si>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</si>
  <si>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</si>
  <si>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</si>
  <si>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</si>
  <si>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</si>
  <si>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</si>
  <si>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</si>
  <si>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</si>
  <si>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</si>
  <si>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</si>
  <si>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</si>
  <si>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</si>
  <si>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</si>
  <si>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</si>
  <si>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</si>
  <si>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</si>
  <si>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</si>
  <si>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</si>
  <si>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</si>
  <si>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</si>
  <si>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</si>
  <si>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</si>
  <si>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</si>
  <si>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</si>
  <si>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</si>
  <si>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</si>
  <si>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</si>
  <si>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</si>
  <si>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</si>
  <si>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</si>
  <si>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</si>
  <si>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</si>
  <si>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</si>
  <si>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</si>
  <si>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</si>
  <si>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</si>
  <si>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</si>
  <si>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</si>
  <si>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</si>
  <si>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</si>
  <si>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</si>
  <si>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</si>
  <si>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</si>
  <si>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</si>
  <si>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</si>
  <si>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</si>
  <si>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</si>
  <si>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</si>
  <si>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</si>
  <si>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</si>
  <si>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</si>
  <si>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</si>
  <si>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</si>
  <si>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</si>
  <si>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</si>
  <si>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</si>
  <si>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</si>
  <si>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</si>
  <si>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</si>
  <si>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</si>
  <si>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</si>
  <si>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</si>
  <si>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</si>
  <si>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</si>
  <si>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</si>
  <si>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</si>
  <si>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</si>
  <si>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</si>
  <si>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</si>
  <si>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</si>
  <si>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</si>
  <si>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</si>
  <si>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</si>
  <si>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</si>
  <si>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</si>
  <si>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</si>
  <si>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</si>
  <si>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</si>
  <si>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</si>
  <si>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</si>
  <si>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</si>
  <si>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</si>
  <si>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</si>
  <si>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</si>
  <si>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</si>
  <si>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</si>
  <si>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</si>
  <si>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</si>
  <si>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</si>
  <si>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</si>
  <si>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</si>
  <si>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</si>
  <si>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</si>
  <si>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</si>
  <si>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</si>
  <si>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</si>
  <si>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</si>
  <si>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</si>
  <si>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</si>
  <si>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</si>
  <si>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</si>
  <si>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</si>
  <si>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</si>
  <si>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</si>
  <si>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</si>
  <si>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</si>
  <si>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</si>
  <si>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</si>
  <si>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</si>
  <si>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</si>
  <si>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</si>
  <si>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</si>
  <si>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</si>
  <si>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</si>
  <si>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</si>
  <si>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</si>
  <si>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</si>
  <si>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</si>
  <si>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</si>
  <si>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</si>
  <si>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</si>
  <si>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</si>
  <si>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</si>
  <si>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</si>
  <si>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</si>
  <si>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</si>
  <si>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</si>
  <si>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</si>
  <si>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</si>
  <si>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</si>
  <si>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</si>
  <si>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</si>
  <si>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</si>
  <si>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</si>
  <si>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</si>
  <si>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</si>
  <si>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</si>
  <si>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</si>
  <si>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</si>
  <si>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</si>
  <si>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</si>
  <si>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</si>
  <si>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</si>
  <si>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</si>
  <si>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</si>
  <si>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</si>
  <si>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</si>
  <si>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</si>
  <si>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</si>
  <si>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</si>
  <si>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</si>
  <si>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</si>
  <si>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</si>
  <si>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</si>
  <si>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</si>
  <si>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</si>
  <si>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</si>
  <si>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</si>
  <si>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</si>
  <si>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</si>
  <si>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</si>
  <si>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</si>
  <si>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</si>
  <si>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</si>
  <si>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</si>
  <si>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</si>
  <si>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</si>
  <si>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</si>
  <si>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</si>
  <si>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</si>
  <si>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</si>
  <si>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</si>
  <si>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</si>
  <si>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</si>
  <si>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</si>
  <si>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</si>
  <si>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</si>
  <si>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</si>
  <si>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</si>
  <si>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</si>
  <si>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</si>
  <si>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</si>
  <si>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</si>
  <si>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</si>
  <si>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</si>
  <si>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</si>
  <si>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</si>
  <si>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</si>
  <si>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</si>
  <si>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</si>
  <si>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</si>
  <si>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</si>
  <si>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</si>
  <si>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</si>
  <si>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</si>
  <si>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</si>
  <si>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</si>
  <si>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</si>
  <si>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</si>
  <si>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</si>
  <si>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</si>
  <si>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</si>
  <si>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</si>
  <si>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</si>
  <si>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</si>
  <si>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</si>
  <si>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</si>
  <si>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</si>
  <si>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</si>
  <si>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</si>
  <si>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</si>
  <si>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</si>
  <si>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</si>
  <si>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</si>
  <si>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</si>
  <si>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</si>
  <si>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</si>
  <si>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</si>
  <si>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</si>
  <si>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</si>
  <si>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</si>
  <si>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</si>
  <si>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</si>
  <si>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</si>
  <si>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</si>
  <si>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</si>
  <si>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</si>
  <si>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</si>
  <si>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</si>
  <si>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</si>
  <si>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</si>
  <si>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</si>
  <si>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</si>
  <si>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</si>
  <si>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</si>
  <si>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</si>
  <si>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</si>
  <si>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</si>
  <si>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</si>
  <si>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</si>
  <si>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</si>
  <si>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</si>
  <si>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</si>
  <si>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</si>
  <si>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</si>
  <si>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</si>
  <si>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</si>
  <si>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</si>
  <si>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</si>
  <si>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</si>
  <si>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</si>
  <si>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</si>
  <si>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</si>
  <si>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</si>
  <si>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</si>
  <si>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</si>
  <si>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</si>
  <si>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</si>
  <si>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</si>
  <si>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</si>
  <si>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</si>
  <si>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</si>
  <si>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</si>
  <si>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</si>
  <si>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</si>
  <si>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</si>
  <si>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</si>
  <si>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</si>
  <si>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</si>
  <si>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</si>
  <si>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</si>
  <si>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</si>
  <si>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</si>
  <si>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</si>
  <si>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</si>
  <si>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</si>
  <si>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</si>
  <si>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</si>
  <si>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</si>
  <si>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</si>
  <si>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</si>
  <si>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</si>
  <si>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</si>
  <si>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</si>
  <si>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</si>
  <si>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</si>
  <si>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</si>
  <si>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</si>
  <si>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</si>
  <si>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</si>
  <si>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</si>
  <si>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</si>
  <si>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</si>
  <si>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</si>
  <si>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</si>
  <si>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</si>
  <si>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</si>
  <si>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</si>
  <si>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</si>
  <si>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</si>
  <si>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</si>
  <si>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</si>
  <si>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</si>
  <si>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</si>
  <si>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</si>
  <si>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</si>
  <si>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</si>
  <si>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</si>
  <si>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</si>
  <si>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</si>
  <si>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</si>
  <si>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</si>
  <si>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</si>
  <si>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</si>
  <si>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</si>
  <si>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</si>
  <si>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</si>
  <si>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</si>
  <si>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</si>
  <si>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</si>
  <si>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</si>
  <si>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</si>
  <si>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</si>
  <si>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</si>
  <si>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</si>
  <si>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</si>
  <si>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</si>
  <si>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</si>
  <si>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</si>
  <si>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</si>
  <si>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</si>
  <si>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</si>
  <si>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</si>
  <si>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</si>
  <si>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</si>
  <si>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</si>
  <si>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</si>
  <si>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</si>
  <si>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</si>
  <si>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</si>
  <si>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</si>
  <si>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</si>
  <si>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</si>
  <si>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</si>
  <si>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</si>
  <si>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</si>
  <si>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</si>
  <si>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</si>
  <si>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</si>
  <si>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</si>
  <si>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</si>
  <si>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</si>
  <si>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</si>
  <si>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</si>
  <si>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</si>
  <si>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</si>
  <si>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</si>
  <si>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</si>
  <si>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</si>
  <si>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</si>
  <si>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</si>
  <si>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</si>
  <si>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</si>
  <si>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</si>
  <si>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</si>
  <si>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</si>
  <si>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</si>
  <si>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</si>
  <si>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</si>
  <si>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</si>
  <si>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</si>
  <si>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</si>
  <si>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</si>
  <si>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</si>
  <si>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</si>
  <si>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</si>
  <si>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</si>
  <si>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</si>
  <si>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</si>
  <si>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</si>
  <si>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</si>
  <si>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</si>
  <si>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</si>
  <si>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</si>
  <si>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</si>
  <si>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</si>
  <si>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</si>
  <si>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</si>
  <si>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</si>
  <si>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</si>
  <si>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</si>
  <si>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</si>
  <si>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</si>
  <si>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</si>
  <si>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</si>
  <si>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</si>
  <si>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</si>
  <si>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</si>
  <si>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</si>
  <si>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</si>
  <si>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</si>
  <si>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</si>
  <si>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</si>
  <si>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</si>
  <si>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</si>
  <si>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</si>
  <si>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</si>
  <si>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</si>
  <si>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</si>
  <si>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</si>
  <si>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</si>
  <si>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</si>
  <si>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</si>
  <si>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</si>
  <si>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</si>
  <si>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</si>
  <si>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</si>
  <si>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</si>
  <si>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</si>
  <si>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</si>
  <si>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</si>
  <si>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</si>
  <si>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</si>
  <si>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</si>
  <si>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</si>
  <si>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</si>
  <si>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</si>
  <si>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</si>
  <si>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</si>
  <si>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</si>
  <si>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</si>
  <si>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</si>
  <si>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</si>
  <si>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</si>
  <si>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</si>
  <si>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</si>
  <si>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</si>
  <si>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</si>
  <si>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</si>
  <si>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</si>
  <si>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</si>
  <si>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</si>
  <si>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</si>
  <si>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</si>
  <si>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</si>
  <si>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</si>
  <si>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</si>
  <si>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</si>
  <si>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</si>
  <si>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</si>
  <si>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</si>
  <si>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</si>
  <si>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</si>
  <si>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</si>
  <si>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</si>
  <si>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</si>
  <si>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</si>
  <si>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</si>
  <si>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</si>
  <si>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</si>
  <si>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</si>
  <si>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</si>
  <si>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</si>
  <si>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</si>
  <si>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</si>
  <si>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</si>
  <si>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</si>
  <si>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</si>
  <si>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</si>
  <si>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</si>
  <si>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</si>
  <si>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</si>
  <si>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</si>
  <si>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</si>
  <si>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</si>
  <si>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</si>
  <si>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</si>
  <si>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</si>
  <si>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</si>
  <si>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</si>
  <si>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</si>
  <si>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</si>
  <si>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</si>
  <si>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</si>
  <si>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</si>
  <si>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</si>
  <si>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</si>
  <si>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</si>
  <si>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</si>
  <si>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</si>
  <si>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</si>
  <si>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</si>
  <si>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</si>
  <si>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</si>
  <si>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</si>
  <si>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</si>
  <si>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</si>
  <si>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</si>
  <si>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</si>
  <si>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</si>
  <si>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</si>
  <si>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</si>
  <si>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</si>
  <si>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</si>
  <si>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</si>
  <si>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</si>
  <si>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</si>
  <si>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</si>
  <si>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</si>
  <si>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</si>
  <si>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</si>
  <si>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</si>
  <si>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</si>
  <si>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</si>
  <si>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</si>
  <si>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</si>
  <si>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</si>
  <si>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</si>
  <si>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</si>
  <si>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</si>
  <si>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</si>
  <si>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</si>
  <si>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</si>
  <si>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</si>
  <si>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</si>
  <si>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</si>
  <si>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</si>
  <si>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</si>
  <si>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</si>
  <si>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</si>
  <si>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</si>
  <si>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</si>
  <si>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</si>
  <si>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</si>
  <si>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</si>
  <si>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</si>
  <si>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</si>
  <si>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</si>
  <si>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</si>
  <si>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</si>
  <si>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</si>
  <si>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</si>
  <si>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</si>
  <si>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</si>
  <si>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</si>
  <si>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</si>
  <si>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</si>
  <si>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</si>
  <si>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</si>
  <si>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</si>
  <si>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</si>
  <si>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</si>
  <si>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</si>
  <si>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</si>
  <si>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</si>
  <si>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</si>
  <si>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</si>
  <si>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</si>
  <si>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</si>
  <si>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</si>
  <si>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</si>
  <si>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</si>
  <si>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</si>
  <si>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</si>
  <si>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</si>
  <si>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</si>
  <si>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</si>
  <si>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</si>
  <si>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</si>
  <si>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</si>
  <si>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</si>
  <si>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</si>
  <si>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</si>
  <si>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</si>
  <si>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</si>
  <si>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</si>
  <si>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</si>
  <si>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</si>
  <si>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</si>
  <si>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</si>
  <si>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</si>
  <si>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</si>
  <si>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</si>
  <si>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</si>
  <si>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</si>
  <si>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</si>
  <si>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</si>
  <si>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</si>
  <si>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</si>
  <si>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</si>
  <si>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</si>
  <si>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</si>
  <si>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</si>
  <si>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</si>
  <si>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</si>
  <si>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</si>
  <si>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</si>
  <si>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</si>
  <si>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</si>
  <si>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</si>
  <si>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</si>
  <si>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</si>
  <si>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</si>
  <si>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</si>
  <si>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</si>
  <si>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</si>
  <si>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</si>
  <si>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</si>
  <si>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</si>
  <si>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</si>
  <si>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</si>
  <si>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</si>
  <si>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</si>
  <si>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</si>
  <si>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</si>
  <si>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</si>
  <si>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</si>
  <si>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</si>
  <si>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</si>
  <si>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</si>
  <si>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</si>
  <si>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</si>
  <si>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</si>
  <si>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</si>
  <si>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</si>
  <si>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</si>
  <si>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</si>
  <si>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</si>
  <si>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</si>
  <si>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</si>
  <si>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</si>
  <si>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</si>
  <si>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</si>
  <si>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</si>
  <si>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</si>
  <si>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</si>
  <si>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</si>
  <si>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</si>
  <si>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</si>
  <si>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</si>
  <si>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</si>
  <si>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</si>
  <si>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</si>
  <si>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</si>
  <si>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</si>
  <si>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</si>
  <si>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</si>
  <si>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</si>
  <si>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</si>
  <si>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</si>
  <si>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</si>
  <si>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</si>
  <si>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</si>
  <si>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</si>
  <si>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</si>
  <si>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</si>
  <si>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</si>
  <si>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</si>
  <si>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</si>
  <si>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</si>
  <si>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</si>
  <si>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</si>
  <si>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</si>
  <si>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</si>
  <si>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</si>
  <si>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</si>
  <si>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</si>
  <si>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</si>
  <si>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</si>
  <si>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</si>
  <si>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</si>
  <si>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</si>
  <si>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</si>
  <si>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</si>
  <si>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</si>
  <si>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</si>
  <si>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</si>
  <si>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</si>
  <si>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</si>
  <si>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</si>
  <si>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</si>
  <si>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</si>
  <si>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</si>
  <si>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</si>
  <si>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</si>
  <si>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</si>
  <si>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</si>
  <si>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</si>
  <si>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</si>
  <si>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</si>
  <si>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</si>
  <si>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</si>
  <si>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</si>
  <si>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</si>
  <si>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</si>
  <si>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</si>
  <si>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</si>
  <si>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</si>
  <si>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</si>
  <si>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</si>
  <si>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</si>
  <si>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</si>
  <si>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</si>
  <si>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</si>
  <si>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</si>
  <si>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</si>
  <si>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</si>
  <si>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</si>
  <si>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</si>
  <si>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</si>
  <si>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</si>
  <si>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</si>
  <si>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</si>
  <si>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</si>
  <si>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</si>
  <si>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</si>
  <si>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</si>
  <si>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</si>
  <si>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</si>
  <si>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</si>
  <si>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</si>
  <si>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</si>
  <si>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</si>
  <si>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</si>
  <si>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</si>
  <si>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</si>
  <si>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</si>
  <si>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</si>
  <si>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</si>
  <si>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</si>
  <si>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</si>
  <si>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</si>
  <si>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</si>
  <si>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</si>
  <si>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</si>
  <si>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</si>
  <si>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</si>
  <si>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</si>
  <si>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</si>
  <si>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</si>
  <si>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</si>
  <si>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</si>
  <si>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</si>
  <si>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</si>
  <si>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</si>
  <si>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</si>
  <si>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</si>
  <si>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</si>
  <si>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</si>
  <si>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</si>
  <si>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</si>
  <si>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</si>
  <si>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</si>
  <si>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</si>
  <si>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</si>
  <si>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</si>
  <si>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</si>
  <si>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</si>
  <si>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</si>
  <si>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</si>
  <si>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</si>
  <si>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</si>
  <si>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</si>
  <si>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</si>
  <si>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</si>
  <si>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</si>
  <si>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</si>
  <si>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</si>
  <si>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</si>
  <si>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</si>
  <si>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</si>
  <si>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</si>
  <si>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</si>
  <si>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</si>
  <si>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</si>
  <si>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</si>
  <si>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</si>
  <si>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</si>
  <si>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</si>
  <si>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</si>
  <si>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</si>
  <si>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</si>
  <si>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</si>
  <si>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</si>
  <si>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</si>
  <si>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</si>
  <si>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</si>
  <si>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</si>
  <si>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</si>
  <si>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</si>
  <si>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</si>
  <si>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</si>
  <si>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</si>
  <si>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</si>
  <si>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</si>
  <si>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</si>
  <si>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</si>
  <si>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</si>
  <si>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</si>
  <si>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</si>
  <si>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</si>
  <si>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</si>
  <si>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</si>
  <si>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</si>
  <si>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</si>
  <si>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</si>
  <si>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</si>
  <si>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</si>
  <si>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</si>
  <si>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</si>
  <si>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</si>
  <si>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</si>
  <si>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</si>
  <si>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</si>
  <si>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</si>
  <si>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</si>
  <si>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</si>
  <si>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</si>
  <si>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</si>
  <si>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</si>
  <si>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</si>
  <si>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</si>
  <si>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</si>
  <si>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</si>
  <si>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</si>
  <si>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</si>
  <si>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</si>
  <si>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</si>
  <si>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</si>
  <si>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</si>
  <si>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</si>
  <si>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</si>
  <si>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</si>
  <si>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</si>
  <si>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</si>
  <si>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</si>
  <si>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</si>
  <si>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</si>
  <si>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</si>
  <si>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</si>
  <si>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</si>
  <si>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</si>
  <si>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</si>
  <si>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</si>
  <si>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</si>
  <si>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</si>
  <si>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</si>
  <si>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</si>
  <si>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</si>
  <si>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</si>
  <si>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</si>
  <si>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</si>
  <si>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</si>
  <si>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</si>
  <si>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</si>
  <si>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</si>
  <si>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</si>
  <si>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</si>
  <si>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</si>
  <si>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</si>
  <si>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</si>
  <si>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</si>
  <si>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</si>
  <si>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</si>
  <si>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</si>
  <si>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</si>
  <si>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</si>
  <si>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</si>
  <si>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</si>
  <si>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</si>
  <si>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</si>
  <si>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</si>
  <si>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</si>
  <si>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</si>
  <si>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</si>
  <si>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</si>
  <si>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</si>
  <si>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</si>
  <si>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</si>
  <si>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</si>
  <si>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</si>
  <si>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</si>
  <si>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</si>
  <si>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</si>
  <si>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</si>
  <si>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</si>
  <si>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</si>
  <si>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</si>
  <si>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</si>
  <si>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</si>
  <si>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</si>
  <si>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</si>
  <si>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</si>
  <si>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</si>
  <si>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</si>
  <si>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</si>
  <si>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</si>
  <si>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</si>
  <si>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</si>
  <si>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</si>
  <si>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</si>
  <si>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</si>
  <si>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</si>
  <si>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</si>
  <si>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</si>
  <si>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</si>
  <si>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</si>
  <si>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</si>
  <si>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</si>
  <si>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</si>
  <si>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</si>
  <si>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</si>
  <si>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</si>
  <si>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</si>
  <si>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</si>
  <si>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</si>
  <si>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</si>
  <si>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</si>
  <si>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</si>
  <si>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</si>
  <si>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</si>
  <si>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</si>
  <si>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</si>
  <si>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</si>
  <si>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</si>
  <si>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</si>
  <si>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</si>
  <si>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</si>
  <si>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</si>
  <si>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</si>
  <si>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</si>
  <si>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</si>
  <si>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</si>
  <si>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</si>
  <si>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</si>
  <si>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</si>
  <si>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</si>
  <si>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</si>
  <si>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</si>
  <si>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</si>
  <si>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</si>
  <si>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</si>
  <si>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</si>
  <si>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</si>
  <si>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</si>
  <si>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</si>
  <si>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</si>
  <si>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</si>
  <si>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</si>
  <si>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</si>
  <si>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</si>
  <si>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</si>
  <si>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</si>
  <si>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</si>
  <si>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</si>
  <si>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</si>
  <si>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</si>
  <si>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</si>
  <si>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</si>
  <si>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</si>
  <si>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</si>
  <si>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</si>
  <si>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</si>
  <si>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</si>
  <si>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</si>
  <si>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</si>
  <si>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</si>
  <si>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</si>
  <si>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</si>
  <si>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</si>
  <si>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</si>
  <si>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</si>
  <si>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</si>
  <si>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</si>
  <si>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</si>
  <si>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</si>
  <si>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</si>
  <si>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</si>
  <si>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</si>
  <si>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</si>
  <si>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</si>
  <si>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</si>
  <si>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</si>
  <si>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</si>
  <si>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</si>
  <si>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</si>
  <si>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</si>
  <si>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</si>
  <si>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</si>
  <si>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</si>
  <si>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</si>
  <si>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</si>
  <si>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</si>
  <si>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</si>
  <si>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</si>
  <si>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</si>
  <si>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</si>
  <si>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</si>
  <si>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</si>
  <si>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</si>
  <si>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</si>
  <si>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</si>
  <si>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</si>
  <si>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</si>
  <si>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</si>
  <si>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</si>
  <si>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</si>
  <si>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</si>
  <si>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</si>
  <si>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</si>
  <si>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</si>
  <si>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</si>
  <si>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</si>
  <si>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</si>
  <si>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</si>
  <si>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</si>
  <si>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</si>
  <si>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</si>
  <si>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</si>
  <si>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</si>
  <si>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</si>
  <si>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</si>
  <si>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</si>
  <si>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</si>
  <si>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</si>
  <si>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</si>
  <si>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</si>
  <si>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</si>
  <si>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</si>
  <si>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</si>
  <si>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</si>
  <si>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</si>
  <si>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</si>
  <si>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</si>
  <si>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</si>
  <si>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</si>
  <si>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</si>
  <si>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</si>
  <si>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</si>
  <si>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</si>
  <si>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</si>
  <si>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</si>
  <si>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</si>
  <si>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</si>
  <si>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</si>
  <si>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</si>
  <si>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</si>
  <si>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</si>
  <si>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</si>
  <si>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</si>
  <si>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</si>
  <si>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</si>
  <si>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</si>
  <si>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</si>
  <si>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</si>
  <si>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</si>
  <si>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</si>
  <si>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</si>
  <si>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</si>
  <si>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</si>
  <si>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</si>
  <si>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</si>
  <si>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</si>
  <si>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</si>
  <si>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</si>
  <si>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</si>
  <si>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</si>
  <si>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</si>
  <si>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</si>
  <si>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</si>
  <si>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</si>
  <si>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</si>
  <si>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</si>
  <si>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</si>
  <si>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</si>
  <si>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</si>
  <si>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</si>
  <si>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</si>
  <si>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</si>
  <si>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</si>
  <si>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</si>
  <si>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</si>
  <si>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</si>
  <si>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</si>
  <si>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</si>
  <si>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</si>
  <si>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</si>
  <si>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</si>
  <si>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</si>
  <si>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</si>
  <si>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</si>
  <si>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</si>
  <si>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</si>
  <si>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</si>
  <si>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</si>
  <si>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</si>
  <si>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</si>
  <si>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</si>
  <si>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</si>
  <si>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</si>
  <si>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</si>
  <si>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</si>
  <si>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</si>
  <si>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</si>
  <si>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</si>
  <si>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</si>
  <si>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</si>
  <si>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</si>
  <si>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</si>
  <si>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</si>
  <si>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</si>
  <si>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</si>
  <si>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</si>
  <si>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</si>
  <si>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</si>
  <si>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</si>
  <si>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</si>
  <si>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</si>
  <si>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</si>
  <si>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</si>
  <si>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</si>
  <si>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</si>
  <si>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</si>
  <si>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</si>
  <si>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</si>
  <si>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</si>
  <si>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</si>
  <si>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</si>
  <si>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</si>
  <si>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</si>
  <si>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</si>
  <si>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</si>
  <si>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</si>
  <si>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</si>
  <si>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</si>
  <si>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</si>
  <si>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</si>
  <si>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</si>
  <si>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</si>
  <si>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</si>
  <si>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</si>
  <si>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</si>
  <si>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</si>
  <si>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</si>
  <si>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</si>
  <si>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</si>
  <si>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</si>
  <si>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</si>
  <si>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</si>
  <si>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</si>
  <si>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</si>
  <si>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</si>
  <si>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</si>
  <si>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</si>
  <si>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</si>
  <si>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</si>
  <si>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</si>
  <si>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</si>
  <si>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</si>
  <si>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</si>
  <si>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</si>
  <si>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</si>
  <si>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</si>
  <si>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</si>
  <si>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</si>
  <si>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</si>
  <si>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</si>
  <si>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</si>
  <si>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</si>
  <si>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</si>
  <si>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</si>
  <si>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</si>
  <si>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</si>
  <si>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</si>
  <si>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</si>
  <si>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</si>
  <si>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</si>
  <si>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</si>
  <si>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</si>
  <si>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</si>
  <si>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</si>
  <si>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</si>
  <si>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</si>
  <si>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</si>
  <si>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</si>
  <si>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</si>
  <si>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</si>
  <si>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</si>
  <si>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</si>
  <si>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</si>
  <si>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</si>
  <si>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</si>
  <si>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</si>
  <si>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</si>
  <si>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</si>
  <si>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</si>
  <si>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</si>
  <si>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</si>
  <si>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</si>
  <si>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</si>
  <si>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</si>
  <si>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</si>
  <si>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</si>
  <si>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</si>
  <si>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</si>
  <si>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</si>
  <si>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</si>
  <si>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</si>
  <si>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</si>
  <si>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</si>
  <si>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</si>
  <si>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</si>
  <si>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</si>
  <si>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</si>
  <si>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</si>
  <si>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</si>
  <si>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</si>
  <si>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</si>
  <si>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</si>
  <si>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</si>
  <si>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</si>
  <si>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</si>
  <si>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</si>
  <si>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</si>
  <si>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</si>
  <si>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</si>
  <si>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</si>
  <si>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</si>
  <si>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</si>
  <si>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</si>
  <si>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</si>
  <si>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</si>
  <si>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</si>
  <si>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</si>
  <si>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</si>
  <si>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</si>
  <si>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</si>
  <si>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</si>
  <si>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</si>
  <si>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</si>
  <si>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</si>
  <si>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</si>
  <si>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</si>
  <si>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</si>
  <si>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</si>
  <si>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</si>
  <si>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</si>
  <si>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</si>
  <si>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</si>
  <si>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</si>
  <si>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</si>
  <si>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</si>
  <si>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</si>
  <si>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</si>
  <si>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</si>
  <si>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</si>
  <si>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</si>
  <si>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</si>
  <si>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</si>
  <si>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</si>
  <si>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</si>
  <si>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</si>
  <si>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</si>
  <si>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</si>
  <si>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</si>
  <si>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</si>
  <si>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</si>
  <si>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</si>
  <si>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</si>
  <si>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</si>
  <si>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</si>
  <si>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</si>
  <si>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</si>
  <si>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</si>
  <si>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</si>
  <si>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</si>
  <si>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</si>
  <si>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</si>
  <si>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</si>
  <si>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</si>
  <si>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</si>
  <si>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</si>
  <si>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</si>
  <si>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</si>
  <si>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</si>
  <si>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</si>
  <si>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</si>
  <si>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</si>
  <si>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</si>
  <si>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</si>
  <si>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</si>
  <si>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</si>
  <si>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</si>
  <si>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</si>
  <si>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</si>
  <si>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</si>
  <si>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</si>
  <si>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</si>
  <si>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</si>
  <si>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</si>
  <si>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</si>
  <si>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</si>
  <si>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</si>
  <si>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</si>
  <si>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</si>
  <si>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</si>
  <si>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</si>
  <si>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</si>
  <si>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</si>
  <si>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</si>
  <si>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</si>
  <si>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</si>
  <si>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</si>
  <si>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</si>
  <si>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</si>
  <si>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</si>
  <si>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</si>
  <si>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</si>
  <si>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</si>
  <si>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</si>
  <si>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</si>
  <si>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</si>
  <si>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</si>
  <si>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</si>
  <si>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</si>
  <si>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</si>
  <si>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</si>
  <si>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</si>
  <si>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</si>
  <si>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</si>
  <si>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</si>
  <si>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</si>
  <si>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</si>
  <si>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</si>
  <si>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</si>
  <si>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</si>
  <si>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</si>
  <si>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</si>
  <si>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</si>
  <si>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</si>
  <si>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</si>
  <si>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</si>
  <si>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</si>
  <si>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</si>
  <si>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</si>
  <si>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</si>
  <si>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</si>
  <si>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</si>
  <si>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</si>
  <si>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</si>
  <si>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</si>
  <si>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</si>
  <si>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</si>
  <si>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</si>
  <si>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</si>
  <si>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</si>
  <si>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</si>
  <si>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</si>
  <si>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</si>
  <si>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</si>
  <si>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</si>
  <si>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</si>
  <si>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</si>
  <si>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</si>
  <si>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</si>
  <si>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</si>
  <si>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</si>
  <si>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</si>
  <si>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</si>
  <si>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</si>
  <si>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</si>
  <si>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</si>
  <si>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</si>
  <si>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</si>
  <si>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</si>
  <si>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</si>
  <si>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</si>
  <si>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</si>
  <si>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</si>
  <si>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</si>
  <si>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</si>
  <si>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</si>
  <si>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</si>
  <si>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</si>
  <si>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</si>
  <si>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</si>
  <si>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</si>
  <si>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</si>
  <si>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</si>
  <si>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</si>
  <si>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</si>
  <si>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</si>
  <si>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</si>
  <si>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</si>
  <si>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</si>
  <si>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</si>
  <si>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</si>
  <si>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</si>
  <si>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</si>
  <si>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</si>
  <si>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</si>
  <si>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</si>
  <si>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</si>
  <si>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</si>
  <si>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</si>
  <si>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</si>
  <si>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</si>
  <si>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</si>
  <si>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</si>
  <si>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</si>
  <si>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</si>
  <si>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</si>
  <si>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</si>
  <si>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</si>
  <si>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</si>
  <si>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</si>
  <si>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</si>
  <si>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</si>
  <si>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</si>
  <si>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</si>
  <si>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</si>
  <si>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</si>
  <si>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</si>
  <si>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</si>
  <si>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</si>
  <si>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</si>
  <si>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</si>
  <si>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</si>
  <si>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</si>
  <si>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</si>
  <si>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</si>
  <si>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</si>
  <si>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</si>
  <si>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</si>
  <si>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</si>
  <si>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</si>
  <si>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</si>
  <si>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</si>
  <si>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</si>
  <si>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</si>
  <si>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</si>
  <si>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</si>
  <si>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</si>
  <si>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</si>
  <si>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</si>
  <si>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</si>
  <si>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</si>
  <si>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</si>
  <si>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</si>
  <si>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</si>
  <si>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</si>
  <si>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</si>
  <si>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</si>
  <si>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</si>
  <si>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</si>
  <si>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</si>
  <si>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</si>
  <si>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</si>
  <si>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</si>
  <si>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</si>
  <si>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</si>
  <si>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</si>
  <si>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</si>
  <si>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</si>
  <si>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</si>
  <si>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</si>
  <si>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</si>
  <si>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</si>
  <si>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</si>
  <si>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</si>
  <si>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</si>
  <si>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</si>
  <si>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</si>
  <si>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</si>
  <si>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</si>
  <si>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</si>
  <si>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</si>
  <si>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</si>
  <si>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</si>
  <si>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</si>
  <si>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</si>
  <si>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</si>
  <si>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</si>
  <si>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</si>
  <si>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</si>
  <si>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</si>
  <si>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</si>
  <si>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</si>
  <si>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</si>
  <si>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</si>
  <si>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</si>
  <si>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</si>
  <si>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</si>
  <si>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</si>
  <si>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</si>
  <si>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</si>
  <si>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</si>
  <si>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</si>
  <si>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</si>
  <si>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</si>
  <si>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</si>
  <si>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</si>
  <si>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</si>
  <si>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</si>
  <si>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</si>
  <si>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</si>
  <si>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</si>
  <si>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</si>
  <si>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</si>
  <si>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</si>
  <si>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</si>
  <si>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</si>
  <si>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</si>
  <si>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</si>
  <si>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</si>
  <si>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</si>
  <si>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</si>
  <si>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</si>
  <si>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</si>
  <si>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</si>
  <si>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</si>
  <si>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</si>
  <si>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</si>
  <si>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</si>
  <si>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</si>
  <si>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</si>
  <si>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</si>
  <si>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</si>
  <si>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</si>
  <si>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</si>
  <si>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</si>
  <si>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</si>
  <si>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</si>
  <si>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</si>
  <si>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</si>
  <si>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</si>
  <si>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</si>
  <si>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</si>
  <si>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</si>
  <si>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</si>
  <si>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</si>
  <si>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</si>
  <si>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</si>
  <si>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</si>
  <si>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</si>
  <si>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</si>
  <si>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</si>
  <si>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</si>
  <si>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</si>
  <si>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</si>
  <si>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</si>
  <si>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</si>
  <si>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</si>
  <si>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</si>
  <si>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</si>
  <si>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</si>
  <si>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</si>
  <si>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</si>
  <si>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</si>
  <si>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</si>
  <si>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</si>
  <si>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</si>
  <si>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</si>
  <si>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</si>
  <si>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</si>
  <si>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</si>
  <si>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</si>
  <si>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</si>
  <si>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</si>
  <si>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</si>
  <si>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</si>
  <si>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</si>
  <si>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</si>
  <si>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</si>
  <si>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</si>
  <si>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</si>
  <si>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</si>
  <si>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</si>
  <si>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</si>
  <si>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</si>
  <si>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</si>
  <si>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</si>
  <si>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</si>
  <si>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</si>
  <si>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</si>
  <si>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</si>
  <si>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</si>
  <si>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</si>
  <si>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</si>
  <si>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</si>
  <si>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</si>
  <si>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</si>
  <si>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</si>
  <si>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</si>
  <si>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</si>
  <si>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</si>
  <si>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</si>
  <si>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</si>
  <si>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</si>
  <si>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</si>
  <si>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</si>
  <si>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</si>
  <si>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</si>
  <si>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</si>
  <si>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</si>
  <si>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</si>
  <si>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</si>
  <si>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</si>
  <si>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</si>
  <si>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</si>
  <si>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</si>
  <si>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</si>
  <si>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</si>
  <si>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</si>
  <si>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</si>
  <si>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</si>
  <si>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</si>
  <si>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</si>
  <si>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</si>
  <si>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</si>
  <si>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</si>
  <si>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</si>
  <si>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</si>
  <si>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</si>
  <si>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</si>
  <si>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</si>
  <si>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</si>
  <si>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</si>
  <si>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</si>
  <si>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</si>
  <si>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</si>
  <si>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</si>
  <si>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</si>
  <si>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</si>
  <si>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</si>
  <si>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</si>
  <si>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</si>
  <si>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</si>
  <si>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</si>
  <si>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</si>
  <si>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</si>
  <si>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</si>
  <si>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</si>
  <si>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</si>
  <si>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</si>
  <si>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</si>
  <si>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</si>
  <si>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</si>
  <si>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</si>
  <si>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</si>
  <si>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</si>
  <si>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</si>
  <si>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</si>
  <si>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</si>
  <si>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</si>
  <si>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</si>
  <si>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</si>
  <si>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</si>
  <si>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</si>
  <si>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</si>
  <si>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</si>
  <si>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</si>
  <si>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</si>
  <si>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</si>
  <si>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</si>
  <si>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</si>
  <si>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</si>
  <si>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</si>
  <si>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</si>
  <si>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</si>
  <si>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</si>
  <si>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</si>
  <si>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</si>
  <si>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</si>
  <si>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</si>
  <si>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</si>
  <si>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</si>
  <si>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</si>
  <si>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</si>
  <si>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</si>
  <si>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</si>
  <si>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</si>
  <si>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</si>
  <si>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</si>
  <si>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</si>
  <si>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</si>
  <si>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</si>
  <si>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</si>
  <si>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</si>
  <si>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</si>
  <si>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</si>
  <si>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</si>
  <si>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</si>
  <si>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</si>
  <si>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</si>
  <si>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</si>
  <si>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</si>
  <si>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</si>
  <si>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</si>
  <si>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</si>
  <si>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</si>
  <si>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</si>
  <si>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</si>
  <si>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</si>
  <si>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</si>
  <si>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</si>
  <si>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</si>
  <si>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</si>
  <si>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</si>
  <si>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</si>
  <si>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</si>
  <si>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</si>
  <si>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</si>
  <si>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</si>
  <si>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</si>
  <si>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</si>
  <si>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</si>
  <si>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</si>
  <si>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</si>
  <si>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</si>
  <si>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</si>
  <si>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</si>
  <si>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</si>
  <si>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</si>
  <si>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</si>
  <si>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</si>
  <si>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</si>
  <si>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</si>
  <si>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</si>
  <si>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</si>
  <si>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</si>
  <si>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</si>
  <si>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</si>
  <si>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</si>
  <si>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</si>
  <si>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</si>
  <si>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</si>
  <si>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</si>
  <si>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</si>
  <si>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</si>
  <si>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</si>
  <si>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</si>
  <si>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</si>
  <si>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</si>
  <si>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</si>
  <si>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</si>
  <si>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</si>
  <si>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</si>
  <si>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</si>
  <si>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</si>
  <si>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</si>
  <si>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</si>
  <si>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</si>
  <si>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</si>
  <si>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</si>
  <si>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</si>
  <si>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</si>
  <si>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</si>
  <si>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</si>
  <si>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</si>
  <si>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</si>
  <si>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</si>
  <si>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</si>
  <si>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</si>
  <si>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</si>
  <si>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</si>
  <si>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</si>
  <si>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</si>
  <si>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</si>
  <si>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</si>
  <si>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</si>
  <si>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</si>
  <si>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</si>
  <si>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</si>
  <si>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</si>
  <si>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</si>
  <si>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</si>
  <si>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</si>
  <si>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</si>
  <si>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</si>
  <si>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</si>
  <si>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</si>
  <si>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</si>
  <si>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</si>
  <si>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</si>
  <si>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</si>
  <si>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</si>
  <si>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</si>
  <si>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</si>
  <si>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</si>
  <si>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</si>
  <si>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</si>
  <si>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</si>
  <si>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</si>
  <si>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</si>
  <si>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</si>
  <si>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</si>
  <si>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</si>
  <si>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</si>
  <si>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</si>
  <si>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</si>
  <si>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</si>
  <si>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</si>
  <si>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</si>
  <si>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</si>
  <si>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</si>
  <si>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</si>
  <si>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</si>
  <si>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</si>
  <si>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</si>
  <si>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</si>
  <si>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</si>
  <si>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</si>
  <si>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</si>
  <si>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</si>
  <si>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</si>
  <si>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</si>
  <si>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</si>
  <si>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</si>
  <si>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</si>
  <si>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</si>
  <si>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</si>
  <si>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</si>
  <si>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</si>
  <si>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</si>
  <si>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</si>
  <si>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</si>
  <si>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</si>
  <si>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</si>
  <si>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</si>
  <si>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</si>
  <si>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</si>
  <si>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</si>
  <si>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</si>
  <si>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</si>
  <si>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</si>
  <si>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</si>
  <si>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</si>
  <si>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</si>
  <si>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</si>
  <si>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</si>
  <si>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</si>
  <si>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</si>
  <si>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</si>
  <si>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</si>
  <si>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</si>
  <si>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</si>
  <si>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</si>
  <si>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</si>
  <si>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</si>
  <si>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</si>
  <si>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</si>
  <si>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</si>
  <si>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</si>
  <si>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</si>
  <si>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</si>
  <si>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</si>
  <si>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</si>
  <si>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</si>
  <si>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</si>
  <si>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</si>
  <si>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</si>
  <si>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</si>
  <si>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</si>
  <si>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</si>
  <si>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</si>
  <si>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</si>
  <si>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</si>
  <si>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</si>
  <si>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</si>
  <si>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</si>
  <si>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</si>
  <si>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</si>
  <si>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</si>
  <si>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</si>
  <si>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</si>
  <si>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</si>
  <si>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</si>
  <si>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</si>
  <si>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</si>
  <si>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</si>
  <si>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</si>
  <si>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</si>
  <si>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</si>
  <si>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</si>
  <si>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</si>
  <si>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</si>
  <si>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</si>
  <si>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</si>
  <si>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</si>
  <si>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</si>
  <si>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</si>
  <si>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</si>
  <si>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</si>
  <si>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</si>
  <si>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</si>
  <si>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</si>
  <si>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</si>
  <si>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</si>
  <si>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</si>
  <si>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</si>
  <si>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</si>
  <si>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</si>
  <si>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</si>
  <si>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</si>
  <si>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</si>
  <si>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</si>
  <si>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</si>
  <si>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</si>
  <si>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</si>
  <si>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</si>
  <si>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</si>
  <si>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</si>
  <si>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</si>
  <si>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</si>
  <si>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</si>
  <si>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</si>
  <si>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</si>
  <si>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</si>
  <si>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</si>
  <si>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</si>
  <si>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</si>
  <si>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</si>
  <si>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</si>
  <si>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</si>
  <si>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</si>
  <si>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</si>
  <si>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</si>
  <si>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</si>
  <si>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</si>
  <si>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</si>
  <si>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</si>
  <si>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</si>
  <si>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</si>
  <si>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</si>
  <si>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</si>
  <si>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</si>
  <si>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</si>
  <si>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</si>
  <si>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</si>
  <si>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</si>
  <si>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</si>
  <si>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</si>
  <si>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</si>
  <si>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</si>
  <si>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</si>
  <si>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</si>
  <si>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</si>
  <si>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</si>
  <si>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</si>
  <si>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</si>
  <si>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</si>
  <si>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</si>
  <si>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</si>
  <si>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</si>
  <si>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</si>
  <si>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</si>
  <si>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</si>
  <si>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</si>
  <si>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</si>
  <si>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</si>
  <si>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</si>
  <si>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</si>
  <si>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</si>
  <si>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</si>
  <si>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</si>
  <si>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</si>
  <si>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</si>
  <si>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</si>
  <si>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</si>
  <si>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</si>
  <si>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</si>
  <si>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</si>
  <si>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</si>
  <si>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</si>
  <si>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</si>
  <si>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</si>
  <si>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</si>
  <si>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</si>
  <si>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</si>
  <si>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</si>
  <si>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</si>
  <si>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</si>
  <si>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</si>
  <si>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</si>
  <si>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</si>
  <si>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</si>
  <si>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</si>
  <si>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</si>
  <si>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</si>
  <si>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</si>
  <si>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</si>
  <si>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</si>
  <si>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</si>
  <si>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</si>
  <si>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</si>
  <si>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</si>
  <si>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</si>
  <si>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</si>
  <si>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</si>
  <si>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</si>
  <si>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</si>
  <si>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</si>
  <si>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</si>
  <si>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</si>
  <si>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</si>
  <si>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</si>
  <si>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</si>
  <si>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</si>
  <si>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</si>
  <si>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</si>
  <si>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</si>
  <si>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</si>
  <si>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</si>
  <si>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</si>
  <si>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</si>
  <si>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</si>
  <si>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</si>
  <si>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</si>
  <si>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</si>
  <si>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</si>
  <si>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</si>
  <si>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</si>
  <si>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</si>
  <si>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</si>
  <si>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</si>
  <si>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</si>
  <si>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</si>
  <si>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</si>
  <si>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</si>
  <si>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</si>
  <si>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</si>
  <si>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</si>
  <si>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</si>
  <si>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</si>
  <si>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</si>
  <si>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</si>
  <si>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</si>
  <si>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</si>
  <si>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</si>
  <si>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</si>
  <si>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</si>
  <si>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</si>
  <si>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</si>
  <si>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</si>
  <si>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</si>
  <si>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</si>
  <si>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</si>
  <si>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</si>
  <si>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</si>
  <si>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</si>
  <si>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</si>
  <si>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</si>
  <si>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</si>
  <si>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</si>
  <si>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</si>
  <si>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</si>
  <si>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</si>
  <si>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</si>
  <si>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</si>
  <si>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</si>
  <si>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</si>
  <si>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</si>
  <si>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</si>
  <si>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</si>
  <si>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</si>
  <si>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</si>
  <si>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</si>
  <si>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</si>
  <si>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</si>
  <si>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</si>
  <si>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</si>
  <si>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</si>
  <si>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</si>
  <si>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</si>
  <si>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</si>
  <si>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</si>
  <si>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</si>
  <si>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</si>
  <si>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</si>
  <si>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</si>
  <si>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</si>
  <si>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</si>
  <si>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</si>
  <si>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</si>
  <si>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</si>
  <si>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</si>
  <si>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</si>
  <si>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</si>
  <si>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</si>
  <si>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</si>
  <si>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</si>
  <si>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</si>
  <si>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</si>
  <si>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</si>
  <si>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</si>
  <si>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</si>
  <si>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</si>
  <si>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</si>
  <si>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</si>
  <si>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</si>
  <si>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</si>
  <si>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</si>
  <si>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</si>
  <si>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</si>
  <si>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</si>
  <si>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</si>
  <si>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</si>
  <si>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</si>
  <si>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</si>
  <si>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</si>
  <si>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</si>
  <si>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</si>
  <si>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</si>
  <si>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</si>
  <si>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</si>
  <si>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</si>
  <si>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</si>
  <si>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</si>
  <si>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</si>
  <si>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</si>
  <si>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</si>
  <si>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</si>
  <si>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</si>
  <si>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</si>
  <si>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</si>
  <si>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</si>
  <si>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</si>
  <si>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</si>
  <si>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</si>
  <si>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</si>
  <si>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</si>
  <si>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</si>
  <si>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</si>
  <si>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</si>
  <si>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</si>
  <si>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</si>
  <si>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</si>
  <si>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</si>
  <si>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</si>
  <si>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</si>
  <si>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</si>
  <si>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</si>
  <si>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</si>
  <si>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</si>
  <si>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</si>
  <si>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</si>
  <si>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</si>
  <si>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</si>
  <si>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</si>
  <si>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</si>
  <si>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</si>
  <si>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</si>
  <si>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</si>
  <si>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</si>
  <si>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</si>
  <si>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</si>
  <si>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</si>
  <si>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</si>
  <si>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</si>
  <si>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</si>
  <si>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</si>
  <si>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</si>
  <si>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</si>
  <si>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</si>
  <si>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</si>
  <si>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</si>
  <si>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</si>
  <si>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</si>
  <si>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</si>
  <si>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</si>
  <si>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</si>
  <si>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</si>
  <si>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</si>
  <si>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</si>
  <si>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</si>
  <si>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</si>
  <si>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</si>
  <si>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</si>
  <si>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</si>
  <si>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</si>
  <si>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</si>
  <si>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</si>
  <si>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</si>
  <si>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</si>
  <si>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</si>
  <si>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</si>
  <si>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</si>
  <si>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</si>
  <si>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</si>
  <si>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</si>
  <si>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</si>
  <si>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</si>
  <si>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</si>
  <si>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</si>
  <si>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</si>
  <si>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</si>
  <si>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</si>
  <si>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</si>
  <si>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</si>
  <si>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</si>
  <si>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</si>
  <si>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</si>
  <si>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</si>
  <si>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</si>
  <si>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</si>
  <si>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</si>
  <si>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</si>
  <si>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</si>
  <si>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</si>
  <si>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</si>
  <si>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</si>
  <si>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</si>
  <si>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</si>
  <si>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</si>
  <si>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</si>
  <si>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</si>
  <si>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</si>
  <si>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</si>
  <si>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</si>
  <si>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</si>
  <si>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</si>
  <si>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</si>
  <si>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</si>
  <si>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</si>
  <si>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</si>
  <si>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</si>
  <si>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</si>
  <si>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</si>
  <si>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</si>
  <si>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</si>
  <si>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</si>
  <si>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</si>
  <si>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</si>
  <si>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</si>
  <si>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</si>
  <si>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</si>
  <si>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</si>
  <si>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</si>
  <si>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</si>
  <si>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</si>
  <si>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</si>
  <si>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</si>
  <si>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</si>
  <si>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</si>
  <si>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</si>
  <si>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</si>
  <si>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</si>
  <si>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</si>
  <si>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</si>
  <si>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</si>
  <si>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</si>
  <si>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</si>
  <si>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</si>
  <si>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</si>
  <si>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</si>
  <si>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</si>
  <si>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</si>
  <si>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</si>
  <si>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</si>
  <si>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</si>
  <si>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</si>
  <si>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</si>
  <si>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</si>
  <si>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</si>
  <si>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</si>
  <si>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</si>
  <si>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</si>
  <si>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</si>
  <si>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</si>
  <si>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</si>
  <si>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</si>
  <si>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</si>
  <si>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</si>
  <si>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</si>
  <si>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</si>
  <si>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</si>
  <si>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</si>
  <si>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</si>
  <si>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</si>
  <si>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</si>
  <si>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</si>
  <si>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</si>
  <si>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</si>
  <si>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</si>
  <si>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</si>
  <si>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</si>
  <si>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</si>
  <si>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</si>
  <si>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</si>
  <si>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</si>
  <si>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</si>
  <si>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</si>
  <si>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</si>
  <si>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</si>
  <si>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</si>
  <si>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</si>
  <si>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</si>
  <si>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</si>
  <si>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</si>
  <si>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</si>
  <si>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</si>
  <si>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</si>
  <si>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</si>
  <si>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</si>
  <si>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</si>
  <si>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</si>
  <si>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</si>
  <si>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</si>
  <si>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</si>
  <si>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</si>
  <si>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</si>
  <si>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</si>
  <si>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</si>
  <si>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</si>
  <si>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</si>
  <si>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</si>
  <si>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</si>
  <si>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</si>
  <si>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</si>
  <si>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</si>
  <si>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</si>
  <si>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</si>
  <si>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</si>
  <si>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</si>
  <si>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</si>
  <si>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</si>
  <si>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</si>
  <si>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</si>
  <si>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</si>
  <si>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</si>
  <si>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</si>
  <si>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</si>
  <si>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</si>
  <si>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</si>
  <si>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</si>
  <si>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</si>
  <si>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</si>
  <si>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</si>
  <si>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</si>
  <si>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</si>
  <si>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</si>
  <si>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</si>
  <si>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</si>
  <si>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</si>
  <si>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</si>
  <si>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</si>
  <si>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</si>
  <si>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</si>
  <si>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</si>
  <si>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</si>
  <si>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</si>
  <si>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</si>
  <si>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</si>
  <si>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</si>
  <si>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</si>
  <si>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</si>
  <si>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</si>
  <si>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</si>
  <si>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</si>
  <si>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</si>
  <si>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</si>
  <si>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</si>
  <si>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</si>
  <si>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</si>
  <si>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</si>
  <si>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</si>
  <si>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</si>
  <si>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</si>
  <si>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</si>
  <si>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</si>
  <si>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</si>
  <si>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</si>
  <si>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</si>
  <si>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</si>
  <si>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</si>
  <si>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</si>
  <si>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</si>
  <si>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</si>
  <si>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</si>
  <si>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</si>
  <si>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</si>
  <si>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</si>
  <si>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</si>
  <si>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</si>
  <si>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</si>
  <si>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</si>
  <si>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</si>
  <si>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</si>
  <si>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</si>
  <si>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</si>
  <si>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</si>
  <si>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</si>
  <si>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</si>
  <si>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</si>
  <si>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</si>
  <si>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</si>
  <si>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</si>
  <si>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</si>
  <si>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</si>
  <si>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</si>
  <si>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</si>
  <si>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</si>
  <si>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</si>
  <si>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</si>
  <si>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</si>
  <si>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</si>
  <si>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</si>
  <si>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</si>
  <si>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</si>
  <si>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</si>
  <si>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</si>
  <si>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</si>
  <si>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</si>
  <si>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</si>
  <si>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</si>
  <si>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</si>
  <si>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</si>
  <si>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</si>
  <si>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</si>
  <si>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</si>
  <si>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</si>
  <si>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</si>
  <si>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</si>
  <si>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</si>
  <si>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</si>
  <si>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</si>
  <si>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</si>
  <si>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</si>
  <si>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</si>
  <si>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</si>
  <si>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</si>
  <si>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</si>
  <si>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</si>
  <si>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</si>
  <si>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</si>
  <si>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</si>
  <si>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</si>
  <si>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</si>
  <si>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</si>
  <si>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</si>
  <si>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</si>
  <si>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</si>
  <si>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</si>
  <si>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</si>
  <si>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</si>
  <si>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</si>
  <si>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</si>
  <si>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</si>
  <si>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</si>
  <si>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</si>
  <si>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</si>
  <si>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</si>
  <si>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</si>
  <si>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</si>
  <si>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</si>
  <si>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</si>
  <si>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</si>
  <si>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</si>
  <si>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</si>
  <si>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</si>
  <si>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</si>
  <si>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</si>
  <si>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</si>
  <si>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</si>
  <si>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</si>
  <si>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</si>
  <si>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</si>
  <si>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</si>
  <si>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</si>
  <si>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</si>
  <si>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</si>
  <si>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</si>
  <si>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</si>
  <si>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</si>
  <si>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</si>
  <si>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</si>
  <si>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</si>
  <si>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</si>
  <si>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</si>
  <si>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</si>
  <si>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</si>
  <si>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</si>
  <si>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</si>
  <si>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</si>
  <si>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</si>
  <si>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</si>
  <si>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</si>
  <si>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</si>
  <si>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</si>
  <si>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</si>
  <si>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</si>
  <si>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</si>
  <si>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</si>
  <si>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</si>
  <si>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</si>
  <si>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</si>
  <si>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</si>
  <si>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</si>
  <si>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</si>
  <si>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</si>
  <si>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</si>
  <si>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</si>
  <si>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</si>
  <si>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</si>
  <si>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</si>
  <si>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</si>
  <si>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</si>
  <si>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</si>
  <si>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</si>
  <si>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</si>
  <si>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</si>
  <si>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</si>
  <si>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</si>
  <si>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</si>
  <si>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</si>
  <si>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</si>
  <si>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</si>
  <si>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</si>
  <si>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</si>
  <si>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</si>
  <si>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</si>
  <si>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</si>
  <si>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</si>
  <si>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</si>
  <si>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</si>
  <si>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</si>
  <si>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</si>
  <si>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</si>
  <si>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</si>
  <si>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</si>
  <si>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</si>
  <si>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</si>
  <si>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</si>
  <si>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</si>
  <si>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</si>
  <si>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</si>
  <si>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</si>
  <si>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</si>
  <si>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</si>
  <si>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</si>
  <si>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</si>
  <si>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</si>
  <si>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</si>
  <si>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</si>
  <si>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</si>
  <si>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</si>
  <si>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</si>
  <si>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</si>
  <si>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</si>
  <si>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</si>
  <si>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</si>
  <si>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</si>
  <si>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</si>
  <si>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</si>
  <si>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</si>
  <si>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</si>
  <si>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</si>
  <si>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</si>
  <si>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</si>
  <si>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</si>
  <si>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</si>
  <si>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</si>
  <si>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</si>
  <si>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</si>
  <si>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</si>
  <si>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</si>
  <si>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</si>
  <si>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</si>
  <si>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</si>
  <si>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</si>
  <si>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</si>
  <si>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</si>
  <si>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</si>
  <si>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</si>
  <si>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</si>
  <si>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</si>
  <si>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</si>
  <si>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</si>
  <si>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</si>
  <si>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</si>
  <si>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</si>
  <si>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</si>
  <si>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</si>
  <si>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</si>
  <si>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</si>
  <si>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</si>
  <si>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</si>
  <si>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</si>
  <si>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</si>
  <si>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</si>
  <si>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</si>
  <si>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</si>
  <si>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</si>
  <si>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</si>
  <si>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</si>
  <si>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</si>
  <si>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</si>
  <si>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</si>
  <si>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</si>
  <si>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</si>
  <si>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</si>
  <si>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</si>
  <si>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</si>
  <si>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</si>
  <si>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</si>
  <si>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</si>
  <si>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</si>
  <si>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</si>
  <si>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</si>
  <si>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</si>
  <si>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</si>
  <si>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</si>
  <si>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</si>
  <si>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</si>
  <si>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</si>
  <si>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</si>
  <si>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</si>
  <si>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</si>
  <si>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</si>
  <si>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</si>
  <si>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</si>
  <si>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</si>
  <si>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</si>
  <si>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</si>
  <si>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</si>
  <si>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</si>
  <si>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</si>
  <si>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</si>
  <si>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</si>
  <si>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</si>
  <si>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</si>
  <si>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</si>
  <si>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</si>
  <si>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</si>
  <si>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</si>
  <si>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</si>
  <si>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</si>
  <si>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</si>
  <si>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</si>
  <si>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</si>
  <si>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</si>
  <si>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</si>
  <si>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</si>
  <si>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</si>
  <si>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</si>
  <si>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</si>
  <si>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</si>
  <si>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</si>
  <si>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</si>
  <si>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</si>
  <si>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</si>
  <si>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</si>
  <si>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</si>
  <si>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</si>
  <si>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</si>
  <si>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</si>
  <si>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</si>
  <si>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</si>
  <si>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</si>
  <si>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</si>
  <si>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</si>
  <si>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</si>
  <si>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</si>
  <si>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</si>
  <si>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</si>
  <si>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</si>
  <si>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</si>
  <si>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</si>
  <si>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</si>
  <si>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</si>
  <si>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</si>
  <si>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</si>
  <si>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</si>
  <si>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</si>
  <si>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</si>
  <si>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</si>
  <si>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</si>
  <si>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</si>
  <si>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</si>
  <si>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</si>
  <si>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</si>
  <si>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</si>
  <si>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</si>
  <si>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</si>
  <si>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</si>
  <si>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</si>
  <si>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</si>
  <si>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</si>
  <si>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</si>
  <si>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</si>
  <si>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</si>
  <si>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</si>
  <si>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</si>
  <si>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</si>
  <si>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</si>
  <si>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</si>
  <si>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</si>
  <si>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</si>
  <si>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</si>
  <si>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</si>
  <si>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</si>
  <si>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</si>
  <si>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</si>
  <si>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</si>
  <si>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</si>
  <si>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</si>
  <si>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</si>
  <si>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</si>
  <si>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</si>
  <si>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</si>
  <si>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</si>
  <si>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</si>
  <si>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</si>
  <si>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</si>
  <si>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</si>
  <si>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</si>
  <si>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</si>
  <si>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</si>
  <si>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</si>
  <si>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</si>
  <si>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</si>
  <si>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</si>
  <si>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</si>
  <si>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</si>
  <si>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</si>
  <si>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</si>
  <si>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</si>
  <si>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</si>
  <si>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</si>
  <si>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</si>
  <si>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</si>
  <si>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</si>
  <si>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</si>
  <si>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</si>
  <si>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</si>
  <si>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</si>
  <si>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</si>
  <si>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</si>
  <si>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</si>
  <si>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</si>
  <si>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</si>
  <si>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</si>
  <si>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</si>
  <si>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</si>
  <si>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</si>
  <si>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</si>
  <si>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</si>
  <si>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</si>
  <si>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</si>
  <si>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</si>
  <si>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</si>
  <si>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</si>
  <si>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</si>
  <si>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</si>
  <si>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</si>
  <si>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</si>
  <si>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</si>
  <si>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</si>
  <si>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</si>
  <si>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</si>
  <si>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</si>
  <si>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</si>
  <si>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</si>
  <si>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</si>
  <si>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</si>
  <si>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</si>
  <si>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</si>
  <si>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</si>
  <si>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</si>
  <si>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</si>
  <si>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</si>
  <si>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</si>
  <si>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</si>
  <si>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</si>
  <si>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</si>
  <si>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</si>
  <si>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</si>
  <si>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</si>
  <si>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</si>
  <si>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</si>
  <si>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</si>
  <si>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</si>
  <si>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</si>
  <si>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</si>
  <si>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</si>
  <si>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</si>
  <si>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</si>
  <si>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</si>
  <si>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</si>
  <si>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</si>
  <si>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</si>
  <si>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</si>
  <si>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</si>
  <si>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</si>
  <si>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</si>
  <si>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</si>
  <si>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</si>
  <si>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</si>
  <si>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</si>
  <si>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</si>
  <si>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</si>
  <si>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</si>
  <si>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</si>
  <si>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</si>
  <si>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</si>
  <si>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</si>
  <si>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</si>
  <si>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</si>
  <si>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</si>
  <si>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</si>
  <si>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</si>
  <si>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</si>
  <si>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</si>
  <si>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</si>
  <si>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</si>
  <si>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</si>
  <si>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</si>
  <si>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</si>
  <si>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</si>
  <si>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</si>
  <si>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</si>
  <si>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</si>
  <si>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</si>
  <si>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</si>
  <si>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</si>
  <si>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</si>
  <si>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</si>
  <si>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</si>
  <si>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</si>
  <si>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</si>
  <si>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</si>
  <si>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</si>
  <si>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</si>
  <si>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</si>
  <si>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</si>
  <si>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</si>
  <si>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</si>
  <si>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</si>
  <si>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</si>
  <si>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</si>
  <si>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</si>
  <si>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</si>
  <si>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</si>
  <si>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</si>
  <si>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</si>
  <si>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</si>
  <si>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</si>
  <si>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</si>
  <si>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</si>
  <si>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</si>
  <si>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</si>
  <si>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</si>
  <si>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</si>
  <si>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</si>
  <si>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</si>
  <si>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</si>
  <si>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</si>
  <si>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</si>
  <si>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</si>
  <si>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</si>
  <si>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</si>
  <si>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</si>
  <si>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</si>
  <si>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</si>
  <si>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</si>
  <si>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</si>
  <si>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</si>
  <si>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</si>
  <si>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</si>
  <si>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</si>
  <si>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</si>
  <si>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</si>
  <si>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</si>
  <si>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</si>
  <si>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</si>
  <si>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</si>
  <si>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</si>
  <si>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</si>
  <si>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</si>
  <si>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</si>
  <si>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</si>
  <si>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</si>
  <si>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</si>
  <si>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</si>
  <si>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</si>
  <si>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</si>
  <si>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</si>
  <si>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</si>
  <si>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</si>
  <si>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</si>
  <si>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</si>
  <si>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</si>
  <si>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</si>
  <si>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</si>
  <si>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</si>
  <si>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</si>
  <si>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</si>
  <si>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</si>
  <si>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</si>
  <si>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</si>
  <si>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</si>
  <si>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</si>
  <si>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</si>
  <si>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</si>
  <si>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</si>
  <si>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</si>
  <si>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</si>
  <si>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</si>
  <si>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</si>
  <si>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</si>
  <si>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</si>
  <si>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</si>
  <si>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</si>
  <si>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</si>
  <si>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</si>
  <si>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</si>
  <si>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</si>
  <si>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</si>
  <si>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</si>
  <si>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</si>
  <si>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</si>
  <si>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</si>
  <si>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</si>
  <si>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</si>
  <si>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</si>
  <si>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</si>
  <si>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</si>
  <si>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</si>
  <si>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</si>
  <si>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</si>
  <si>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</si>
  <si>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</si>
  <si>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</si>
  <si>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</si>
  <si>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</si>
  <si>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</si>
  <si>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</si>
  <si>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</si>
  <si>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</si>
  <si>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</si>
  <si>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</si>
  <si>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</si>
  <si>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</si>
  <si>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</si>
  <si>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</si>
  <si>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</si>
  <si>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</si>
  <si>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</si>
  <si>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</si>
  <si>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</si>
  <si>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</si>
  <si>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</si>
  <si>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</si>
  <si>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</si>
  <si>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</si>
  <si>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</si>
  <si>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</si>
  <si>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</si>
  <si>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</si>
  <si>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</si>
  <si>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</si>
  <si>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</si>
  <si>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</si>
  <si>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</si>
  <si>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</si>
  <si>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</si>
  <si>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</si>
  <si>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</si>
  <si>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</si>
  <si>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</si>
  <si>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</si>
  <si>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</si>
  <si>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</si>
  <si>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</si>
  <si>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</si>
  <si>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</si>
  <si>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</si>
  <si>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</si>
  <si>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</si>
  <si>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</si>
  <si>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</si>
  <si>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</si>
  <si>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</si>
  <si>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</si>
  <si>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</si>
  <si>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</si>
  <si>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</si>
  <si>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</si>
  <si>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</si>
  <si>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</si>
  <si>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</si>
  <si>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</si>
  <si>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</si>
  <si>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</si>
  <si>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</si>
  <si>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</si>
  <si>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</si>
  <si>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</si>
  <si>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</si>
  <si>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</si>
  <si>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</si>
  <si>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</si>
  <si>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</si>
  <si>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</si>
  <si>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</si>
  <si>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</si>
  <si>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</si>
  <si>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</si>
  <si>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</si>
  <si>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</si>
  <si>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</si>
  <si>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</si>
  <si>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</si>
  <si>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</si>
  <si>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</si>
  <si>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</si>
  <si>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</si>
  <si>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</si>
  <si>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</si>
  <si>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</si>
  <si>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</si>
  <si>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</si>
  <si>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</si>
  <si>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</si>
  <si>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</si>
  <si>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</si>
  <si>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</si>
  <si>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</si>
  <si>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</si>
  <si>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</si>
  <si>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</si>
  <si>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</si>
  <si>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</si>
  <si>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</si>
  <si>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</si>
  <si>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</si>
  <si>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</si>
  <si>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</si>
  <si>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</si>
  <si>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</si>
  <si>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</si>
  <si>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</si>
  <si>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</si>
  <si>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</si>
  <si>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</si>
  <si>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</si>
  <si>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</si>
  <si>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</si>
  <si>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</si>
  <si>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</si>
  <si>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</si>
  <si>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</si>
  <si>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</si>
  <si>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</si>
  <si>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</si>
  <si>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</si>
  <si>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</si>
  <si>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</si>
  <si>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</si>
  <si>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</si>
  <si>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</si>
  <si>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</si>
  <si>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</si>
  <si>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</si>
  <si>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</si>
  <si>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</si>
  <si>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</si>
  <si>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</si>
  <si>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</si>
  <si>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</si>
  <si>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</si>
  <si>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</si>
  <si>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</si>
  <si>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</si>
  <si>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</si>
  <si>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</si>
  <si>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</si>
  <si>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</si>
  <si>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</si>
  <si>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</si>
  <si>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</si>
  <si>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</si>
  <si>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</si>
  <si>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</si>
  <si>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</si>
  <si>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</si>
  <si>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</si>
  <si>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</si>
  <si>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</si>
  <si>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</si>
  <si>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</si>
  <si>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</si>
  <si>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</si>
  <si>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</si>
  <si>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</si>
  <si>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</si>
  <si>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</si>
  <si>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</si>
  <si>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</si>
  <si>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</si>
  <si>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</si>
  <si>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</si>
  <si>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</si>
  <si>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</si>
  <si>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</si>
  <si>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</si>
  <si>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</si>
  <si>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</si>
  <si>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</si>
  <si>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</si>
  <si>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</si>
  <si>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</si>
  <si>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</si>
  <si>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</si>
  <si>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</si>
  <si>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</si>
  <si>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</si>
  <si>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</si>
  <si>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</si>
  <si>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</si>
  <si>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</si>
  <si>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</si>
  <si>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</si>
  <si>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</si>
  <si>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</si>
  <si>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</si>
  <si>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</si>
  <si>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</si>
  <si>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</si>
  <si>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</si>
  <si>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</si>
  <si>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</si>
  <si>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</si>
  <si>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</si>
  <si>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</si>
  <si>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</si>
  <si>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</si>
  <si>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</si>
  <si>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</si>
  <si>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</si>
  <si>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</si>
  <si>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</si>
  <si>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</si>
  <si>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</si>
  <si>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</si>
  <si>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</si>
  <si>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</si>
  <si>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</si>
  <si>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</si>
  <si>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</si>
  <si>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</si>
  <si>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</si>
  <si>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</si>
  <si>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</si>
  <si>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</si>
  <si>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</si>
  <si>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</si>
  <si>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</si>
  <si>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</si>
  <si>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</si>
  <si>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</si>
  <si>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</si>
  <si>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</si>
  <si>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</si>
  <si>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</si>
  <si>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</si>
  <si>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</si>
  <si>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</si>
  <si>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</si>
  <si>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</si>
  <si>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</si>
  <si>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</si>
  <si>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</si>
  <si>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</si>
  <si>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</si>
  <si>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</si>
  <si>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</si>
  <si>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</si>
  <si>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</si>
  <si>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</si>
  <si>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</si>
  <si>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</si>
  <si>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</si>
  <si>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</si>
  <si>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</si>
  <si>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</si>
  <si>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</si>
  <si>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</si>
  <si>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</si>
  <si>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</si>
  <si>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</si>
  <si>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</si>
  <si>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</si>
  <si>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</si>
  <si>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</si>
  <si>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</si>
  <si>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</si>
  <si>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</si>
  <si>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</si>
  <si>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</si>
  <si>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</si>
  <si>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</si>
  <si>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</si>
  <si>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</si>
  <si>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</si>
  <si>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</si>
  <si>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</si>
  <si>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</si>
  <si>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</si>
  <si>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</si>
  <si>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</si>
  <si>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</si>
  <si>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</si>
  <si>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</si>
  <si>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</si>
  <si>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</si>
  <si>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</si>
  <si>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</si>
  <si>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</si>
  <si>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</si>
  <si>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</si>
  <si>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</si>
  <si>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</si>
  <si>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</si>
  <si>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</si>
  <si>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</si>
  <si>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</si>
  <si>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</si>
  <si>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</si>
  <si>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</si>
  <si>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</si>
  <si>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</si>
  <si>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</si>
  <si>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</si>
  <si>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</si>
  <si>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</si>
  <si>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</si>
  <si>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</si>
  <si>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</si>
  <si>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</si>
  <si>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</si>
  <si>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</si>
  <si>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</si>
  <si>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</si>
  <si>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</si>
  <si>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</si>
  <si>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</si>
  <si>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</si>
  <si>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</si>
  <si>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</si>
  <si>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</si>
  <si>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</si>
  <si>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</si>
  <si>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</si>
  <si>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</si>
  <si>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</si>
  <si>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</si>
  <si>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</si>
  <si>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</si>
  <si>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</si>
  <si>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</si>
  <si>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</si>
  <si>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</si>
  <si>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</si>
  <si>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</si>
  <si>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</si>
  <si>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</si>
  <si>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</si>
  <si>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</si>
  <si>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</si>
  <si>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</si>
  <si>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</si>
  <si>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</si>
  <si>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</si>
  <si>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</si>
  <si>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</si>
  <si>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</si>
  <si>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</si>
  <si>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</si>
  <si>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</si>
  <si>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</si>
  <si>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</si>
  <si>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</si>
  <si>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</si>
  <si>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</si>
  <si>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</si>
  <si>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</si>
  <si>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</si>
  <si>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</si>
  <si>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</si>
  <si>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</si>
  <si>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</si>
  <si>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</si>
  <si>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</si>
  <si>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</si>
  <si>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</si>
  <si>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</si>
  <si>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</si>
  <si>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</si>
  <si>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</si>
  <si>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</si>
  <si>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</si>
  <si>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</si>
  <si>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</si>
  <si>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</si>
  <si>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</si>
  <si>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</si>
  <si>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</si>
  <si>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</si>
  <si>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</si>
  <si>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</si>
  <si>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</si>
  <si>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</si>
  <si>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</si>
  <si>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</si>
  <si>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</si>
  <si>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</si>
  <si>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</si>
  <si>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</si>
  <si>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</si>
  <si>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</si>
  <si>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</si>
  <si>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</si>
  <si>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</si>
  <si>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</si>
  <si>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</si>
  <si>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</si>
  <si>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</si>
  <si>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</si>
  <si>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</si>
  <si>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</si>
  <si>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</si>
  <si>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</si>
  <si>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</si>
  <si>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</si>
  <si>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</si>
  <si>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</si>
  <si>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</si>
  <si>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</si>
  <si>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</si>
  <si>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</si>
  <si>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</si>
  <si>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</si>
  <si>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</si>
  <si>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</si>
  <si>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</si>
  <si>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</si>
  <si>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</si>
  <si>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</si>
  <si>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</si>
  <si>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</si>
  <si>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</si>
  <si>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</si>
  <si>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</si>
  <si>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</si>
  <si>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</si>
  <si>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</si>
  <si>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</si>
  <si>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</si>
  <si>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</si>
  <si>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</si>
  <si>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</si>
  <si>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</si>
  <si>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</si>
  <si>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</si>
  <si>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</si>
  <si>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</si>
  <si>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</si>
  <si>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</si>
  <si>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</si>
  <si>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</si>
  <si>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</si>
  <si>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</si>
  <si>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</si>
  <si>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</si>
  <si>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</si>
  <si>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</si>
  <si>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</si>
  <si>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</si>
  <si>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</si>
  <si>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</si>
  <si>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</si>
  <si>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</si>
  <si>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</si>
  <si>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</si>
  <si>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</si>
  <si>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</si>
  <si>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</si>
  <si>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</si>
  <si>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</si>
  <si>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</si>
  <si>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</si>
  <si>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</si>
  <si>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</si>
  <si>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</si>
  <si>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</si>
  <si>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</si>
  <si>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</si>
  <si>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</si>
  <si>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</si>
  <si>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</si>
  <si>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</si>
  <si>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</si>
  <si>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</si>
  <si>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</si>
  <si>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</si>
  <si>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</si>
  <si>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</si>
  <si>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</si>
  <si>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</si>
  <si>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</si>
  <si>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</si>
  <si>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</si>
  <si>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</si>
  <si>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</si>
  <si>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</si>
  <si>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</si>
  <si>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</si>
  <si>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</si>
  <si>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</si>
  <si>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</si>
  <si>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</si>
  <si>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</si>
  <si>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</si>
  <si>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</si>
  <si>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</si>
  <si>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</si>
  <si>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</si>
  <si>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</si>
  <si>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</si>
  <si>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</si>
  <si>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</si>
  <si>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</si>
  <si>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</si>
  <si>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</si>
  <si>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</si>
  <si>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</si>
  <si>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</si>
  <si>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</si>
  <si>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</si>
  <si>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</si>
  <si>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</si>
  <si>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</si>
  <si>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</si>
  <si>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</si>
  <si>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</si>
  <si>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</si>
  <si>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</si>
  <si>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</si>
  <si>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</si>
  <si>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</si>
  <si>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</si>
  <si>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</si>
  <si>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</si>
  <si>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</si>
  <si>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</si>
  <si>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</si>
  <si>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</si>
  <si>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</si>
  <si>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</si>
  <si>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</si>
  <si>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</si>
  <si>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</si>
  <si>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</si>
  <si>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</si>
  <si>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</si>
  <si>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</si>
  <si>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</si>
  <si>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</si>
  <si>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</si>
  <si>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</si>
  <si>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</si>
  <si>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</si>
  <si>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</si>
  <si>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</si>
  <si>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</si>
  <si>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</si>
  <si>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</si>
  <si>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</si>
  <si>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</si>
  <si>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</si>
  <si>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</si>
  <si>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</si>
  <si>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</si>
  <si>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</si>
  <si>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</si>
  <si>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</si>
  <si>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</si>
  <si>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</si>
  <si>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</si>
  <si>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</si>
  <si>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</si>
  <si>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</si>
  <si>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</si>
  <si>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</si>
  <si>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</si>
  <si>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</si>
  <si>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</si>
  <si>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</si>
  <si>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</si>
  <si>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</si>
  <si>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</si>
  <si>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</si>
  <si>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</si>
  <si>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</si>
  <si>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</si>
  <si>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</si>
  <si>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</si>
  <si>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</si>
  <si>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</si>
  <si>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</si>
  <si>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</si>
  <si>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</si>
  <si>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</si>
  <si>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</si>
  <si>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</si>
  <si>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</si>
  <si>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</si>
  <si>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</si>
  <si>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</si>
  <si>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</si>
  <si>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</si>
  <si>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</si>
  <si>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</si>
  <si>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</si>
  <si>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</si>
  <si>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</si>
  <si>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</si>
  <si>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</si>
  <si>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</si>
  <si>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</si>
  <si>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</si>
  <si>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</si>
  <si>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</si>
  <si>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</si>
  <si>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</si>
  <si>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</si>
  <si>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</si>
  <si>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</si>
  <si>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</si>
  <si>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</si>
  <si>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</si>
  <si>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</si>
  <si>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</si>
  <si>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</si>
  <si>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</si>
  <si>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</si>
  <si>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</si>
  <si>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</si>
  <si>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</si>
  <si>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</si>
  <si>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</si>
  <si>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</si>
  <si>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</si>
  <si>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</si>
  <si>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</si>
  <si>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</si>
  <si>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</si>
  <si>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</si>
  <si>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</si>
  <si>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</si>
  <si>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</si>
  <si>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</si>
  <si>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</si>
  <si>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</si>
  <si>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</si>
  <si>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</si>
  <si>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</si>
  <si>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</si>
  <si>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</si>
  <si>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</si>
  <si>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</si>
  <si>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</si>
  <si>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</si>
  <si>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</si>
  <si>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</si>
  <si>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</si>
  <si>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</si>
  <si>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</si>
  <si>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</si>
  <si>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</si>
  <si>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</si>
  <si>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</si>
  <si>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</si>
  <si>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</si>
  <si>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</si>
  <si>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</si>
  <si>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</si>
  <si>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</si>
  <si>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</si>
  <si>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</si>
  <si>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</si>
  <si>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</si>
  <si>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</si>
  <si>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</si>
  <si>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</si>
  <si>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</si>
  <si>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</si>
  <si>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</si>
  <si>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</si>
  <si>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</si>
  <si>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</si>
  <si>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</si>
  <si>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</si>
  <si>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</si>
  <si>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</si>
  <si>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</si>
  <si>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</si>
  <si>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</si>
  <si>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</si>
  <si>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</si>
  <si>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</si>
  <si>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</si>
  <si>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</si>
  <si>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</si>
  <si>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</si>
  <si>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</si>
  <si>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</si>
  <si>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</si>
  <si>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</si>
  <si>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</si>
  <si>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</si>
  <si>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</si>
  <si>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</si>
  <si>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</si>
  <si>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</si>
  <si>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</si>
  <si>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</si>
  <si>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</si>
  <si>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</si>
  <si>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</si>
  <si>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</si>
  <si>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</si>
  <si>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</si>
  <si>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</si>
  <si>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</si>
  <si>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</si>
  <si>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</si>
  <si>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</si>
  <si>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</si>
  <si>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</si>
  <si>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</si>
  <si>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</si>
  <si>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</si>
  <si>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</si>
  <si>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</si>
  <si>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</si>
  <si>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</si>
  <si>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</si>
  <si>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</si>
  <si>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</si>
  <si>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</si>
  <si>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</si>
  <si>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</si>
  <si>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</si>
  <si>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</si>
  <si>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</si>
  <si>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</si>
  <si>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</si>
  <si>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</si>
  <si>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</si>
  <si>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</si>
  <si>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</si>
  <si>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</si>
  <si>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</si>
  <si>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</si>
  <si>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</si>
  <si>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</si>
  <si>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</si>
  <si>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</si>
  <si>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</si>
  <si>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</si>
  <si>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</si>
  <si>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</si>
  <si>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</si>
  <si>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</si>
  <si>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</si>
  <si>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</si>
  <si>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</si>
  <si>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</si>
  <si>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</si>
  <si>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</si>
  <si>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</si>
  <si>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</si>
  <si>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</si>
  <si>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</si>
  <si>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</si>
  <si>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</si>
  <si>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</si>
  <si>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</si>
  <si>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</si>
  <si>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</si>
  <si>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</si>
  <si>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</si>
  <si>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</si>
  <si>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</si>
  <si>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</si>
  <si>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</si>
  <si>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</si>
  <si>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</si>
  <si>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</si>
  <si>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</si>
  <si>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</si>
  <si>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</si>
  <si>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</si>
  <si>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</si>
  <si>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</si>
  <si>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</si>
  <si>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</si>
  <si>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</si>
  <si>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</si>
  <si>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</si>
  <si>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</si>
  <si>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</si>
  <si>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</si>
  <si>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</si>
  <si>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</si>
  <si>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</si>
  <si>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</si>
  <si>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</si>
  <si>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</si>
  <si>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</si>
  <si>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</si>
  <si>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</si>
  <si>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</si>
  <si>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</si>
  <si>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</si>
  <si>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</si>
  <si>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</si>
  <si>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</si>
  <si>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</si>
  <si>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</si>
  <si>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</si>
  <si>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</si>
  <si>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</si>
  <si>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</si>
  <si>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</si>
  <si>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</si>
  <si>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</si>
  <si>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</si>
  <si>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</si>
  <si>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</si>
  <si>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</si>
  <si>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</si>
  <si>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</si>
  <si>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</si>
  <si>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</si>
  <si>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</si>
  <si>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</si>
  <si>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</si>
  <si>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</si>
  <si>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</si>
  <si>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</si>
  <si>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</si>
  <si>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</si>
  <si>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</si>
  <si>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</si>
  <si>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</si>
  <si>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</si>
  <si>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</si>
  <si>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</si>
  <si>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</si>
  <si>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</si>
  <si>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</si>
  <si>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</si>
  <si>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</si>
  <si>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</si>
  <si>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</si>
  <si>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</si>
  <si>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</si>
  <si>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</si>
  <si>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</si>
  <si>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</si>
  <si>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</si>
  <si>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</si>
  <si>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</si>
  <si>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</si>
  <si>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</si>
  <si>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</si>
  <si>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</si>
  <si>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</si>
  <si>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</si>
  <si>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</si>
  <si>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</si>
  <si>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</si>
  <si>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</si>
  <si>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</si>
  <si>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</si>
  <si>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</si>
  <si>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</si>
  <si>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</si>
  <si>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</si>
  <si>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</si>
  <si>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</si>
  <si>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</si>
  <si>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</si>
  <si>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</si>
  <si>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</si>
  <si>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</si>
  <si>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</si>
  <si>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</si>
  <si>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</si>
  <si>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</si>
  <si>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</si>
  <si>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</si>
  <si>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</si>
  <si>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</si>
  <si>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</si>
  <si>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</si>
  <si>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</si>
  <si>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</si>
  <si>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</si>
  <si>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</si>
  <si>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</si>
  <si>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</si>
  <si>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</si>
  <si>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</si>
  <si>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</si>
  <si>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</si>
  <si>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</si>
  <si>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</si>
  <si>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</si>
  <si>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</si>
  <si>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</si>
  <si>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</si>
  <si>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</si>
  <si>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</si>
  <si>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</si>
  <si>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</si>
  <si>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</si>
  <si>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</si>
  <si>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</si>
  <si>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</si>
  <si>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</si>
  <si>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</si>
  <si>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</si>
  <si>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</si>
  <si>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</si>
  <si>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</si>
  <si>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</si>
  <si>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</si>
  <si>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</si>
  <si>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</si>
  <si>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</si>
  <si>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</si>
  <si>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</si>
  <si>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</si>
  <si>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</si>
  <si>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</si>
  <si>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</si>
  <si>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</si>
  <si>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</si>
  <si>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</si>
  <si>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</si>
  <si>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</si>
  <si>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</si>
  <si>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</si>
  <si>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</si>
  <si>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</si>
  <si>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</si>
  <si>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</si>
  <si>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</si>
  <si>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</si>
  <si>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</si>
  <si>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</si>
  <si>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</si>
  <si>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</si>
  <si>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</si>
  <si>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</si>
  <si>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</si>
  <si>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</si>
  <si>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</si>
  <si>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</si>
  <si>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</si>
  <si>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</si>
  <si>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</si>
  <si>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</si>
  <si>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</si>
  <si>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</si>
  <si>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</si>
  <si>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</si>
  <si>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</si>
  <si>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</si>
  <si>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</si>
  <si>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</si>
  <si>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</si>
  <si>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</si>
  <si>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</si>
  <si>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</si>
  <si>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</si>
  <si>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</si>
  <si>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</si>
  <si>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</si>
  <si>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</si>
  <si>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</si>
  <si>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</si>
  <si>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</si>
  <si>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</si>
  <si>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</si>
  <si>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</si>
  <si>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</si>
  <si>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</si>
  <si>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</si>
  <si>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</si>
  <si>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</si>
  <si>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</si>
  <si>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</si>
  <si>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</si>
  <si>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</si>
  <si>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</si>
  <si>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</si>
  <si>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</si>
  <si>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</si>
  <si>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</si>
  <si>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</si>
  <si>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</si>
  <si>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</si>
  <si>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</si>
  <si>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</si>
  <si>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</si>
  <si>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</si>
  <si>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</si>
  <si>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</si>
  <si>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</si>
  <si>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</si>
  <si>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</si>
  <si>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</si>
  <si>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</si>
  <si>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</si>
  <si>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</si>
  <si>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</si>
  <si>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</si>
  <si>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</si>
  <si>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</si>
  <si>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</si>
  <si>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</si>
  <si>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</si>
  <si>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</si>
  <si>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</si>
  <si>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</si>
  <si>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</si>
  <si>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</si>
  <si>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</si>
  <si>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</si>
  <si>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</si>
  <si>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</si>
  <si>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</si>
  <si>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</si>
  <si>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</si>
  <si>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</si>
  <si>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</si>
  <si>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</si>
  <si>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</si>
  <si>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</si>
  <si>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</si>
  <si>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</si>
  <si>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</si>
  <si>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</si>
  <si>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</si>
  <si>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</si>
  <si>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</si>
  <si>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</si>
  <si>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</si>
  <si>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</si>
  <si>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</si>
  <si>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</si>
  <si>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</si>
  <si>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</si>
  <si>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</si>
  <si>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</si>
  <si>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</si>
  <si>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</si>
  <si>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</si>
  <si>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</si>
  <si>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</si>
  <si>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</si>
  <si>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</si>
  <si>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</si>
  <si>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</si>
  <si>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</si>
  <si>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</si>
  <si>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</si>
  <si>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</si>
  <si>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</si>
  <si>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</si>
  <si>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</si>
  <si>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</si>
  <si>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</si>
  <si>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</si>
  <si>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</si>
  <si>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</si>
  <si>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</si>
  <si>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</si>
  <si>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</si>
  <si>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</si>
  <si>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</si>
  <si>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</si>
  <si>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</si>
  <si>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</si>
  <si>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</si>
  <si>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</si>
  <si>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</si>
  <si>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</si>
  <si>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</si>
  <si>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</si>
  <si>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</si>
  <si>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</si>
  <si>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</si>
  <si>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</si>
  <si>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</si>
  <si>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</si>
  <si>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</si>
  <si>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</si>
  <si>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</si>
  <si>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</si>
  <si>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</si>
  <si>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</si>
  <si>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</si>
  <si>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</si>
  <si>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</si>
  <si>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</si>
  <si>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</si>
  <si>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</si>
  <si>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</si>
  <si>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</si>
  <si>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</si>
  <si>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</si>
  <si>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</si>
  <si>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</si>
  <si>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</si>
  <si>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</si>
  <si>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</si>
  <si>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</si>
  <si>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</si>
  <si>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</si>
  <si>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</si>
  <si>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</si>
  <si>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</si>
  <si>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</si>
  <si>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</si>
  <si>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</si>
  <si>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</si>
  <si>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</si>
  <si>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</si>
  <si>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</si>
  <si>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</si>
  <si>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</si>
  <si>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</si>
  <si>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</si>
  <si>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</si>
  <si>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</si>
  <si>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</si>
  <si>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</si>
  <si>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</si>
  <si>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</si>
  <si>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</si>
  <si>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</si>
  <si>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</si>
  <si>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</si>
  <si>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</si>
  <si>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</si>
  <si>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</si>
  <si>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</si>
  <si>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</si>
  <si>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</si>
  <si>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</si>
  <si>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</si>
  <si>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</si>
  <si>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</si>
  <si>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</si>
  <si>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</si>
  <si>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</si>
  <si>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</si>
  <si>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</si>
  <si>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</si>
  <si>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</si>
  <si>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</si>
  <si>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</si>
  <si>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</si>
  <si>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</si>
  <si>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</si>
  <si>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</si>
  <si>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</si>
  <si>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</si>
  <si>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</si>
  <si>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</si>
  <si>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</si>
  <si>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</si>
  <si>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</si>
  <si>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</si>
  <si>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</si>
  <si>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</si>
  <si>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</si>
  <si>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</si>
  <si>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</si>
  <si>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</si>
  <si>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</si>
  <si>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</si>
  <si>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</si>
  <si>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</si>
  <si>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</si>
  <si>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</si>
  <si>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</si>
  <si>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</si>
  <si>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</si>
  <si>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</si>
  <si>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</si>
  <si>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</si>
  <si>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</si>
  <si>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</si>
  <si>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</si>
  <si>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</si>
  <si>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</si>
  <si>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</si>
  <si>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</si>
  <si>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</si>
  <si>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</si>
  <si>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</si>
  <si>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</si>
  <si>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</si>
  <si>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</si>
  <si>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</si>
  <si>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</si>
  <si>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</si>
  <si>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</si>
  <si>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</si>
  <si>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</si>
  <si>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</si>
  <si>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</si>
  <si>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</si>
  <si>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</si>
  <si>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</si>
  <si>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</si>
  <si>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</si>
  <si>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</si>
  <si>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</si>
  <si>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</si>
  <si>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</si>
  <si>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</si>
  <si>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</si>
  <si>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</si>
  <si>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</si>
  <si>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</si>
  <si>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</si>
  <si>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</si>
  <si>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</si>
  <si>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</si>
  <si>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</si>
  <si>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</si>
  <si>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</si>
  <si>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</si>
  <si>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</si>
  <si>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</si>
  <si>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</si>
  <si>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</si>
  <si>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</si>
  <si>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</si>
  <si>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</si>
  <si>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</si>
  <si>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</si>
  <si>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</si>
  <si>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</si>
  <si>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</si>
  <si>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</si>
  <si>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</si>
  <si>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</si>
  <si>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</si>
  <si>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</si>
  <si>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</si>
  <si>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</si>
  <si>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</si>
  <si>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</si>
  <si>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</si>
  <si>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</si>
  <si>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</si>
  <si>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</si>
  <si>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</si>
  <si>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</si>
  <si>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</si>
  <si>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</si>
  <si>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</si>
  <si>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</si>
  <si>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</si>
  <si>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</si>
  <si>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</si>
  <si>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</si>
  <si>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</si>
  <si>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</si>
  <si>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</si>
  <si>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</si>
  <si>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</si>
  <si>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</si>
  <si>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</si>
  <si>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</si>
  <si>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</si>
  <si>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</si>
  <si>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</si>
  <si>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</si>
  <si>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</si>
  <si>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</si>
  <si>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</si>
  <si>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</si>
  <si>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</si>
  <si>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</si>
  <si>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</si>
  <si>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</si>
  <si>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</si>
  <si>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</si>
  <si>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</si>
  <si>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</si>
  <si>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</si>
  <si>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</si>
  <si>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</si>
  <si>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</si>
  <si>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</si>
  <si>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</si>
  <si>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</si>
  <si>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</si>
  <si>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</si>
  <si>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</si>
  <si>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</si>
  <si>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</si>
  <si>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</si>
  <si>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</si>
  <si>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</si>
  <si>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</si>
  <si>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</si>
  <si>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</si>
  <si>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</si>
  <si>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</si>
  <si>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</si>
  <si>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</si>
  <si>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</si>
  <si>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</si>
  <si>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</si>
  <si>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</si>
  <si>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</si>
  <si>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</si>
  <si>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</si>
  <si>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</si>
  <si>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</si>
  <si>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</si>
  <si>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</si>
  <si>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</si>
  <si>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</si>
  <si>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</si>
  <si>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</si>
  <si>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</si>
  <si>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</si>
  <si>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</si>
  <si>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</si>
  <si>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</si>
  <si>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</si>
  <si>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</si>
  <si>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</si>
  <si>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</si>
  <si>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</si>
  <si>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</si>
  <si>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</si>
  <si>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</si>
  <si>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</si>
  <si>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</si>
  <si>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</si>
  <si>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</si>
  <si>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</si>
  <si>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</si>
  <si>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</si>
  <si>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</si>
  <si>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</si>
  <si>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</si>
  <si>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</si>
  <si>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</si>
  <si>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</si>
  <si>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</si>
  <si>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</si>
  <si>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</si>
  <si>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</si>
  <si>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</si>
  <si>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</si>
  <si>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</si>
  <si>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</si>
  <si>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</si>
  <si>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</si>
  <si>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</si>
  <si>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</si>
  <si>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</si>
  <si>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</si>
  <si>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</si>
  <si>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</si>
  <si>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</si>
  <si>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</si>
  <si>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</si>
  <si>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</si>
  <si>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</si>
  <si>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</si>
  <si>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</si>
  <si>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</si>
  <si>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</si>
  <si>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</si>
  <si>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</si>
  <si>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</si>
  <si>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</si>
  <si>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</si>
  <si>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</si>
  <si>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</si>
  <si>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</si>
  <si>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</si>
  <si>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</si>
  <si>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</si>
  <si>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</si>
  <si>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</si>
  <si>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</si>
  <si>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</si>
  <si>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</si>
  <si>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</si>
  <si>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</si>
  <si>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</si>
  <si>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</si>
  <si>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</si>
  <si>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</si>
  <si>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</si>
  <si>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</si>
  <si>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</si>
  <si>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</si>
  <si>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</si>
  <si>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</si>
  <si>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</si>
  <si>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</si>
  <si>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</si>
  <si>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</si>
  <si>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</si>
  <si>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</si>
  <si>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</si>
  <si>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</si>
  <si>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</si>
  <si>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</si>
  <si>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</si>
  <si>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</si>
  <si>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</si>
  <si>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</si>
  <si>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</si>
  <si>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</si>
  <si>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</si>
  <si>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</si>
  <si>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</si>
  <si>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</si>
  <si>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</si>
  <si>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</si>
  <si>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</si>
  <si>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</si>
  <si>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</si>
  <si>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</si>
  <si>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</si>
  <si>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</si>
  <si>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</si>
  <si>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</si>
  <si>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</si>
  <si>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</si>
  <si>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</si>
  <si>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</si>
  <si>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</si>
  <si>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</si>
  <si>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</si>
  <si>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</si>
  <si>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</si>
  <si>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</si>
  <si>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</si>
  <si>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</si>
  <si>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</si>
  <si>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</si>
  <si>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</si>
  <si>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</si>
  <si>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</si>
  <si>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</si>
  <si>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</si>
  <si>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</si>
  <si>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</si>
  <si>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</si>
  <si>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</si>
  <si>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</si>
  <si>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</si>
  <si>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</si>
  <si>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</si>
  <si>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</si>
  <si>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</si>
  <si>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</si>
  <si>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</si>
  <si>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</si>
  <si>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</si>
  <si>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</si>
  <si>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</si>
  <si>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</si>
  <si>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</si>
  <si>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</si>
  <si>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</si>
  <si>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</si>
  <si>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</si>
  <si>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</si>
  <si>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</si>
  <si>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</si>
  <si>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</si>
  <si>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</si>
  <si>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</si>
  <si>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</si>
  <si>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</si>
  <si>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</si>
  <si>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</si>
  <si>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</si>
  <si>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</si>
  <si>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</si>
  <si>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</si>
  <si>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</si>
  <si>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</si>
  <si>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</si>
  <si>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</si>
  <si>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</si>
  <si>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</si>
  <si>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</si>
  <si>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</si>
  <si>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</si>
  <si>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</si>
  <si>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</si>
  <si>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</si>
  <si>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</si>
  <si>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</si>
  <si>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</si>
  <si>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</si>
  <si>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</si>
  <si>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</si>
  <si>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</si>
  <si>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</si>
  <si>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</si>
  <si>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</si>
  <si>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</si>
  <si>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</si>
  <si>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</si>
  <si>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</si>
  <si>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</si>
  <si>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</si>
  <si>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</si>
  <si>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</si>
  <si>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</si>
  <si>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</si>
  <si>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</si>
  <si>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</si>
  <si>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</si>
  <si>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</si>
  <si>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</si>
  <si>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</si>
  <si>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</si>
  <si>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</si>
  <si>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</si>
  <si>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</si>
  <si>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</si>
  <si>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</si>
  <si>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</si>
  <si>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</si>
  <si>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</si>
  <si>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</si>
  <si>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</si>
  <si>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</si>
  <si>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</si>
  <si>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</si>
  <si>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</si>
  <si>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</si>
  <si>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TT-20251020-00091</t>
  </si>
  <si>
    <t>site down again , Site access located in aramco shibah EM request applied team already dispatched</t>
  </si>
  <si>
    <t>PCM-20251021-00000169</t>
  </si>
  <si>
    <t>Critical</t>
  </si>
  <si>
    <t>team moved need 45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</si>
  <si>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</si>
  <si>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</si>
  <si>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</si>
  <si>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</si>
  <si>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</si>
  <si>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</si>
  <si>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</si>
  <si>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</si>
  <si>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</si>
  <si>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</si>
  <si>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</si>
  <si>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</si>
  <si>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</si>
  <si>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</si>
  <si>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</si>
  <si>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</si>
  <si>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</si>
  <si>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</si>
  <si>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</si>
  <si>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</si>
  <si>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</si>
  <si>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</si>
  <si>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</si>
  <si>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</si>
  <si>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</si>
  <si>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</si>
  <si>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</si>
  <si>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</si>
  <si>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</si>
  <si>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</si>
  <si>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</si>
  <si>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</si>
  <si>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</si>
  <si>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</si>
  <si>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</si>
  <si>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</si>
  <si>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</si>
  <si>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</si>
  <si>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</si>
  <si>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</si>
  <si>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</si>
  <si>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</si>
  <si>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</si>
  <si>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</si>
  <si>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</si>
  <si>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</si>
  <si>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</si>
  <si>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</si>
  <si>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</si>
  <si>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</si>
  <si>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</si>
  <si>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</si>
  <si>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</si>
  <si>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</si>
  <si>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</si>
  <si>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</si>
  <si>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</si>
  <si>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</si>
  <si>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</si>
  <si>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</si>
  <si>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</si>
  <si>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</si>
  <si>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</si>
  <si>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</si>
  <si>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</si>
  <si>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</si>
  <si>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</si>
  <si>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</si>
  <si>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</si>
  <si>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</si>
  <si>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</si>
  <si>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</si>
  <si>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</si>
  <si>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</si>
  <si>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</si>
  <si>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</si>
  <si>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</si>
  <si>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</si>
  <si>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</si>
  <si>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</si>
  <si>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</si>
  <si>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</si>
  <si>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</si>
  <si>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</si>
  <si>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</si>
  <si>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</si>
  <si>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</si>
  <si>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</si>
  <si>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 xml:space="preserve">team facing vandalizm case at site </t>
  </si>
  <si>
    <t>PCM-20251021-00000132</t>
  </si>
  <si>
    <t xml:space="preserve">access night issue located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</si>
  <si>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</si>
  <si>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</si>
  <si>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</si>
  <si>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</si>
  <si>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</si>
  <si>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</si>
  <si>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</si>
  <si>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</si>
  <si>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PCM-20251021-00000141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</si>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</sst>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3" totalsRowShown="0" headerRowDxfId="64" dataDxfId="63" headerRowBorderDxfId="61" tableBorderDxfId="62">
  <autoFilter ref="A1:L114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3" totalsRowShown="0" headerRowDxfId="48" dataDxfId="47" headerRowBorderDxfId="45" tableBorderDxfId="46" totalsRowBorderDxfId="44">
  <autoFilter ref="A1:L2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tabSelected="1" workbookViewId="0">
      <selection activeCell="D12" sqref="D12"/>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288.15758807870588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7.6622754629570409</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t="s">
        <v>39002</v>
      </c>
      <c r="B4" s="136" t="str">
        <f>IFERROR(VLOOKUP(D4,DB!A:K,11,0),"")</f>
        <v>R1</v>
      </c>
      <c r="C4" s="136">
        <v>1</v>
      </c>
      <c r="D4" s="136" t="s">
        <v>8502</v>
      </c>
      <c r="E4" s="137" t="s">
        <v>38998</v>
      </c>
      <c r="F4" s="138"/>
      <c r="G4" s="139">
        <f ca="1">IFERROR(NOW()-F4,"")</f>
        <v>45951.106013888886</v>
      </c>
      <c r="H4" s="138">
        <v>45951.043321759258</v>
      </c>
      <c r="I4" s="136" t="str">
        <f>IFERROR(VLOOKUP(D4,DB!A:F,6,0),"")</f>
        <v>SCECO</v>
      </c>
      <c r="J4" s="136" t="str">
        <f>IFERROR(VLOOKUP(D4,DB!A:G,7,0),"")</f>
        <v>Dead</v>
      </c>
      <c r="K4" s="140" t="s">
        <v>39003</v>
      </c>
      <c r="L4" s="141" t="str">
        <f>IFERROR(VLOOKUP(D4,DB!A:I,9,0),"")</f>
        <v>Latis</v>
      </c>
      <c r="M4" s="67"/>
    </row>
    <row r="5" spans="1:15" ht="15" customHeight="1">
      <c r="A5" s="135" t="s">
        <v>39004</v>
      </c>
      <c r="B5" s="136" t="str">
        <f>IFERROR(VLOOKUP(D5,DB!A:K,11,0),"")</f>
        <v>R1</v>
      </c>
      <c r="C5" s="136">
        <v>6</v>
      </c>
      <c r="D5" s="136" t="s">
        <v>17877</v>
      </c>
      <c r="E5" s="137" t="s">
        <v>39005</v>
      </c>
      <c r="F5" s="138">
        <v>45951.088773148149</v>
      </c>
      <c r="G5" s="139">
        <f ca="1">IFERROR(NOW()-F5,"")</f>
        <v>1.7240740737179294E-2</v>
      </c>
      <c r="H5" s="138">
        <v>45951.082268518519</v>
      </c>
      <c r="I5" s="136" t="str">
        <f>IFERROR(VLOOKUP(D5,DB!A:F,6,0),"")</f>
        <v>SCECO</v>
      </c>
      <c r="J5" s="136" t="str">
        <f>IFERROR(VLOOKUP(D5,DB!A:G,7,0),"")</f>
        <v>Vandalized</v>
      </c>
      <c r="K5" s="140" t="s">
        <v>39006</v>
      </c>
      <c r="L5" s="141" t="str">
        <f>IFERROR(VLOOKUP(D5,DB!A:I,9,0),"")</f>
        <v>Latis</v>
      </c>
      <c r="M5" s="67"/>
    </row>
    <row r="6" spans="1:15" ht="15" customHeight="1">
      <c r="A6" s="135"/>
      <c r="B6" s="136" t="str">
        <f>IFERROR(VLOOKUP(D6,DB!A:K,11,0),"")</f>
        <v/>
      </c>
      <c r="C6" s="136"/>
      <c r="D6" s="136"/>
      <c r="E6" s="137"/>
      <c r="F6" s="138"/>
      <c r="G6" s="139">
        <f ca="1">IFERROR(NOW()-F6,"")</f>
        <v>45951.106013888886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45951.106013888886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45951.106013888886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45951.106013888886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45951.106013888886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45951.106013888886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45951.106013888886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45951.106013888886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45951.106013888886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45951.106013888886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45951.106013888886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45951.106013888886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45951.106013888886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45951.106013888886</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45951.106013888886</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45951.106013888886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45951.106013888886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45951.106013888886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45951.106013888886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45951.106013888886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45951.106013888886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45951.106013888886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45951.106013888886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45951.106013888886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45951.106013888886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45951.106013888886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45951.106013888886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45951.106013888886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45951.106013888886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45951.106013888886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45951.106013888886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45951.106013888886</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45951.106013888886</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45951.106013888886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45951.106013888886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45951.106013888886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45951.106013888886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45951.106013888886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45951.106013888886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45951.106013888886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45951.106013888886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45951.106013888886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45951.106013888886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45951.106013888886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45951.106013888886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45951.106013888886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45951.106013888886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45951.106013888886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45951.106013888886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45951.106013888886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45951.106013888886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45951.106013888886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45951.106013888886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45951.106013888886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45951.106013888886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45951.106013888886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45951.106013888886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45951.106013888886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45951.106013888886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45951.106013888886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45951.106013888886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45951.106013888886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45951.106013888886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45951.106013888886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45951.106013888886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45951.106013888886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45951.106013888886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45951.106013888886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45951.106013888886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45951.106013888886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45951.106013888886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45951.106013888886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45951.106013888886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45951.106013888886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45951.106013888886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45951.106013888886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45951.106013888886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45951.106013888886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45951.106013888886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45951.106013888886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45951.106013888886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45951.106013888886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45951.106013888886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45951.106013888886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45951.106013888886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45951.106013888886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45951.106013888886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45951.106013888886</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45951.106013888886</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AD98EFBF-970D-4621-9069-34563C17A6A3}"/>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39007</v>
      </c>
      <c r="N1" s="91" t="s">
        <v>39008</v>
      </c>
      <c r="O1" s="91" t="s">
        <v>39009</v>
      </c>
      <c r="P1" s="91" t="s">
        <v>39010</v>
      </c>
      <c r="Q1" s="91" t="s">
        <v>39011</v>
      </c>
      <c r="R1" s="91" t="s">
        <v>39012</v>
      </c>
      <c r="S1" s="91" t="s">
        <v>39013</v>
      </c>
      <c r="T1" s="91" t="s">
        <v>39014</v>
      </c>
      <c r="U1" s="91" t="s">
        <v>39015</v>
      </c>
      <c r="V1" s="91" t="s">
        <v>39016</v>
      </c>
      <c r="W1" s="91" t="s">
        <v>39017</v>
      </c>
      <c r="X1" s="91" t="s">
        <v>39018</v>
      </c>
      <c r="Y1" s="91" t="s">
        <v>39019</v>
      </c>
      <c r="Z1" s="91" t="s">
        <v>39020</v>
      </c>
      <c r="AA1" s="91" t="s">
        <v>39021</v>
      </c>
      <c r="AB1" s="91" t="s">
        <v>39022</v>
      </c>
      <c r="AC1" s="91" t="s">
        <v>39023</v>
      </c>
      <c r="AD1" s="91" t="s">
        <v>39024</v>
      </c>
      <c r="AE1" s="91" t="s">
        <v>39025</v>
      </c>
      <c r="AF1" s="91" t="s">
        <v>39026</v>
      </c>
      <c r="AG1" s="91" t="s">
        <v>39027</v>
      </c>
      <c r="AH1" s="91" t="s">
        <v>39028</v>
      </c>
      <c r="AI1" s="91" t="s">
        <v>39029</v>
      </c>
      <c r="AJ1" s="91" t="s">
        <v>39030</v>
      </c>
      <c r="AK1" s="91" t="s">
        <v>39031</v>
      </c>
      <c r="AL1" s="91" t="s">
        <v>39032</v>
      </c>
      <c r="AM1" s="91" t="s">
        <v>39033</v>
      </c>
      <c r="AN1" s="91" t="s">
        <v>39034</v>
      </c>
      <c r="AO1" s="91" t="s">
        <v>39035</v>
      </c>
      <c r="AP1" s="91" t="s">
        <v>39036</v>
      </c>
      <c r="AQ1" s="91" t="s">
        <v>39037</v>
      </c>
      <c r="AR1" s="91" t="s">
        <v>39038</v>
      </c>
      <c r="AS1" s="91" t="s">
        <v>39039</v>
      </c>
      <c r="AT1" s="91" t="s">
        <v>39040</v>
      </c>
      <c r="AU1" s="91" t="s">
        <v>39041</v>
      </c>
      <c r="AV1" s="91" t="s">
        <v>39042</v>
      </c>
      <c r="AW1" s="91" t="s">
        <v>39043</v>
      </c>
      <c r="AX1" s="91" t="s">
        <v>39044</v>
      </c>
      <c r="AY1" s="91" t="s">
        <v>39045</v>
      </c>
      <c r="AZ1" s="91" t="s">
        <v>39046</v>
      </c>
      <c r="BA1" s="91" t="s">
        <v>39047</v>
      </c>
      <c r="BB1" s="91" t="s">
        <v>39048</v>
      </c>
      <c r="BC1" s="91" t="s">
        <v>39049</v>
      </c>
      <c r="BD1" s="91" t="s">
        <v>39050</v>
      </c>
      <c r="BE1" s="91" t="s">
        <v>39051</v>
      </c>
      <c r="BF1" s="91" t="s">
        <v>39052</v>
      </c>
      <c r="BG1" s="91" t="s">
        <v>39053</v>
      </c>
      <c r="BH1" s="91" t="s">
        <v>39054</v>
      </c>
      <c r="BI1" s="91" t="s">
        <v>39055</v>
      </c>
      <c r="BJ1" s="91" t="s">
        <v>39056</v>
      </c>
      <c r="BK1" s="91" t="s">
        <v>39057</v>
      </c>
      <c r="BL1" s="91" t="s">
        <v>39058</v>
      </c>
      <c r="BM1" s="91" t="s">
        <v>39059</v>
      </c>
      <c r="BN1" s="91" t="s">
        <v>39060</v>
      </c>
      <c r="BO1" s="91" t="s">
        <v>39061</v>
      </c>
      <c r="BP1" s="91" t="s">
        <v>39062</v>
      </c>
      <c r="BQ1" s="91" t="s">
        <v>39063</v>
      </c>
      <c r="BR1" s="91" t="s">
        <v>39064</v>
      </c>
      <c r="BS1" s="91" t="s">
        <v>39065</v>
      </c>
      <c r="BT1" s="91" t="s">
        <v>39066</v>
      </c>
      <c r="BU1" s="91" t="s">
        <v>39067</v>
      </c>
      <c r="BV1" s="91" t="s">
        <v>39068</v>
      </c>
      <c r="BW1" s="91" t="s">
        <v>39069</v>
      </c>
      <c r="BX1" s="91" t="s">
        <v>39070</v>
      </c>
      <c r="BY1" s="91" t="s">
        <v>39071</v>
      </c>
      <c r="BZ1" s="91" t="s">
        <v>39072</v>
      </c>
      <c r="CA1" s="91" t="s">
        <v>39073</v>
      </c>
      <c r="CB1" s="91" t="s">
        <v>39074</v>
      </c>
      <c r="CC1" s="91" t="s">
        <v>39075</v>
      </c>
      <c r="CD1" s="91" t="s">
        <v>39076</v>
      </c>
      <c r="CE1" s="91" t="s">
        <v>39077</v>
      </c>
      <c r="CF1" s="91" t="s">
        <v>39078</v>
      </c>
      <c r="CG1" s="91" t="s">
        <v>39079</v>
      </c>
      <c r="CH1" s="91" t="s">
        <v>39080</v>
      </c>
      <c r="CI1" s="91" t="s">
        <v>39081</v>
      </c>
      <c r="CJ1" s="91" t="s">
        <v>39082</v>
      </c>
    </row>
    <row r="2" spans="1:88" s="71" customFormat="1" ht="31.5" customHeight="1">
      <c r="A2" s="64" t="s">
        <v>39083</v>
      </c>
      <c r="B2" s="64" t="s">
        <v>27</v>
      </c>
      <c r="C2" s="64">
        <v>1</v>
      </c>
      <c r="D2" s="64" t="s">
        <v>19312</v>
      </c>
      <c r="E2" s="88" t="s">
        <v>39005</v>
      </c>
      <c r="F2" s="77">
        <v>45322.056979166664</v>
      </c>
      <c r="G2" s="78" t="s">
        <v>39084</v>
      </c>
      <c r="H2" s="90">
        <v>45322.050729166665</v>
      </c>
      <c r="I2" s="64" t="s">
        <v>88</v>
      </c>
      <c r="J2" s="64" t="s">
        <v>65</v>
      </c>
      <c r="K2" s="89" t="s">
        <v>39085</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39086</v>
      </c>
      <c r="B3" s="64" t="str">
        <f>IFERROR(VLOOKUP(D3,DB!A:K,11,0),"")</f>
        <v>R2</v>
      </c>
      <c r="C3" s="64">
        <v>1</v>
      </c>
      <c r="D3" s="64" t="s">
        <v>31112</v>
      </c>
      <c r="E3" s="77" t="s">
        <v>38998</v>
      </c>
      <c r="F3" s="77">
        <v>45806.727083333331</v>
      </c>
      <c r="G3" s="78">
        <f ca="1">IFERROR(NOW()-F3,"-")</f>
        <v>144.37893067130062</v>
      </c>
      <c r="H3" s="77">
        <v>45791.543067129627</v>
      </c>
      <c r="I3" s="64" t="str">
        <f>IFERROR(VLOOKUP(D3,DB!A:F,6,0),"")</f>
        <v>SCECO</v>
      </c>
      <c r="J3" s="64" t="str">
        <f>IFERROR(VLOOKUP(D3,DB!A:G,7,0),"")</f>
        <v>No BB Shifted</v>
      </c>
      <c r="K3" s="89" t="s">
        <v>39087</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39088</v>
      </c>
      <c r="B4" s="64" t="str">
        <f>IFERROR(VLOOKUP(D4,DB!A:K,11,0),"")</f>
        <v>R2</v>
      </c>
      <c r="C4" s="64">
        <v>1</v>
      </c>
      <c r="D4" s="64" t="s">
        <v>29202</v>
      </c>
      <c r="E4" s="88" t="s">
        <v>38998</v>
      </c>
      <c r="F4" s="77">
        <v>45824.999837962961</v>
      </c>
      <c r="G4" s="78">
        <f ca="1">IFERROR(NOW()-F4,"-")</f>
        <v>126.10617604167055</v>
      </c>
      <c r="H4" s="77">
        <v>45824.993587962963</v>
      </c>
      <c r="I4" s="64" t="str">
        <f>IFERROR(VLOOKUP(D4,DB!A:F,6,0),"")</f>
        <v>Generator-SG</v>
      </c>
      <c r="J4" s="64" t="str">
        <f>IFERROR(VLOOKUP(D4,DB!A:G,7,0),"")</f>
        <v>Good</v>
      </c>
      <c r="K4" s="89" t="s">
        <v>39089</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39090</v>
      </c>
      <c r="B5" s="18" t="str">
        <f>IFERROR(VLOOKUP(D5,DB!A:K,11,0),"")</f>
        <v>R2</v>
      </c>
      <c r="C5" s="18">
        <v>2</v>
      </c>
      <c r="D5" s="18" t="s">
        <v>17718</v>
      </c>
      <c r="E5" s="116" t="s">
        <v>38998</v>
      </c>
      <c r="F5" s="90">
        <v>45944.495775462965</v>
      </c>
      <c r="G5" s="118">
        <f ca="1">IFERROR(NOW()-F5,"-")</f>
        <v>6.6102385416670586</v>
      </c>
      <c r="H5" s="117">
        <v>45937.721967592595</v>
      </c>
      <c r="I5" s="18" t="str">
        <f>IFERROR(VLOOKUP(D5,DB!A:F,6,0),"")</f>
        <v>SCECO</v>
      </c>
      <c r="J5" s="18" t="str">
        <f>IFERROR(VLOOKUP(D5,DB!A:G,7,0),"")</f>
        <v>Vandalized</v>
      </c>
      <c r="K5" s="19" t="s">
        <v>39091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45951.106014004632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45951.106014004632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45951.106014004632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45951.106014004632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45951.106014004632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45951.106014004632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45951.106014004632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45951.106014004632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45951.106014004632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45951.106014004632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45951.106014004632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45951.106014004632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45951.106014004632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45951.106014004632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45951.106014004632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45951.106014004632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45951.106014004632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45951.106014004632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45951.106014004632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45951.106014004632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45951.106014004632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45951.106014004632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45951.106014004632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45951.106014004632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45951.106014004632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45951.106014004632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45951.106014004632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45951.106014004632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45951.106014004632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45951.106014004632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45951.106014004632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45951.106014004632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45951.106014004632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45951.106014004632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45951.106014004632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45951.106014004632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45951.106014004632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45951.106014004632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45951.106014004632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45951.106014004632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45951.106014004632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45951.106014004632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45951.106014004632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45951.106014004632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45951.106014004632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45951.106014004632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45951.106014004632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45951.106014004632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45951.106014004632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45951.106014004632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45951.106014004632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45951.106014004632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45951.106014004632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45951.106014004632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45951.106014004632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45951.106014004632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45951.106014004632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45951.106014004632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45951.106014004632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45951.106014004632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45951.106014004632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45951.106014004632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45951.106014004632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45951.106014004632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45951.106014004632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45951.106014004632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45951.106014004632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45951.106014004632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45951.106014004632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45951.106014004632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45951.106014004632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45951.106014004632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45951.106014004632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45951.106014004632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45951.106014004632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45951.106014004632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3"/>
  <sheetViews>
    <sheetView workbookViewId="0">
      <selection activeCell="A4" sqref="A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64"/>
      <c r="E2" s="18"/>
      <c r="F2" s="20"/>
      <c r="G2" s="21">
        <f t="shared" ref="G2:G40" ca="1" si="0">IFERROR(NOW()-F2,"-")</f>
        <v>45951.106014004632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45951.106014004632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45951.106014004632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45951.106014004632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45951.106014004632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45951.106014004632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45951.106014004632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45951.106014004632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45951.106014004632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45951.106014004632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45951.106014004632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45951.106014004632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45951.106014004632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45951.106014004632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45951.106014004632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45951.106014004632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45951.106014004632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45951.106014004632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45951.106014004632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45951.106014004632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45951.106014004632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45951.106014004632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45951.106014004632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45951.106014004632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45951.106014004632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45951.106014004632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45951.106014004632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45951.106014004632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45951.106014004632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45951.106014004632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45951.106014004632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45951.106014004632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45951.106014004632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45951.106014004632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45951.106014004632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45951.106014004632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45951.106014004632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45951.106014004632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45951.106014004632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ref="G41:G104" ca="1" si="1">IFERROR(NOW()-F41,"-")</f>
        <v>45951.106014004632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45951.106014004632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45951.106014004632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45951.106014004632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45951.106014004632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45951.106014004632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45951.106014004632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45951.106014004632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45951.106014004632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45951.106014004632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45951.106014004632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45951.106014004632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45951.106014004632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45951.106014004632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45951.106014004632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45951.106014004632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45951.106014004632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45951.106014004632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45951.106014004632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45951.106014004632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45951.106014004632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45951.106014004632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45951.106014004632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45951.106014004632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45951.106014004632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45951.106014004632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45951.106014004632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45951.106014004632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45951.106014004632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45951.106014004632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45951.106014004632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45951.106014004632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45951.106014004632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45951.106014004632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45951.106014004632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45951.106014004632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45951.106014004632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45951.106014004632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45951.106014004632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45951.106014004632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45951.106014004632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45951.106014004632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45951.106014004632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45951.106014004632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45951.106014004632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45951.106014004632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45951.106014004632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45951.106014004632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45951.106014004632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45951.106014004632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45951.106014004632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45951.106014004632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45951.106014004632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45951.106014004632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45951.106014004632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45951.106014004632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45951.106014004632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45951.106014004632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45951.106014004632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45951.106014004632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45951.106014004632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45951.106014004632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45951.106014004632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45951.106014004632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ref="G105:G168" ca="1" si="2">IFERROR(NOW()-F105,"-")</f>
        <v>45951.106014004632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45951.106014004632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45951.106014004632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45951.106014004632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45951.106014004632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45951.106014004632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45951.106014004632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45951.106014004632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45951.106014004632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45951.106014004632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45951.106014004632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45951.106014004632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45951.106014004632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45951.106014004632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45951.106014004632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45951.106014004632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45951.106014004632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45951.106014004632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45951.106014004632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45951.106014004632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45951.106014004632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45951.106014004632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45951.106014004632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45951.106014004632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45951.106014004632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45951.106014004632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45951.106014004632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45951.106014004632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45951.106014004632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45951.106014004632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45951.106014004632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45951.106014004632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45951.106014004632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45951.106014004632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45951.106014004632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45951.106014004632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45951.106014004632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45951.106014004632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45951.106014004632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45951.106014004632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45951.106014004632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45951.106014004632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45951.106014004632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45951.106014004632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45951.106014004632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45951.106014004632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45951.106014004632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45951.106014004632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45951.106014004632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45951.106014004632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45951.106014004632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45951.106014004632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45951.106014004632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45951.106014004632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45951.106014004632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45951.106014004632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45951.106014004632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45951.106014004632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45951.106014004632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45951.106014004632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45951.106014004632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45951.106014004632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45951.106014004632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45951.106014004632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ref="G169:G232" ca="1" si="3">IFERROR(NOW()-F169,"-")</f>
        <v>45951.106014004632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45951.106014004632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45951.106014004632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45951.106014004632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45951.106014004632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45951.106014004632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45951.106014004632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45951.106014004632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45951.106014004632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45951.106014004632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45951.106014004632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45951.106014004632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45951.106014004632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45951.106014004632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45951.106014004632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45951.106014004632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45951.106014004632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45951.106014004632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45951.106014004632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45951.106014004632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45951.106014004632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45951.106014004632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45951.106014004632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45951.106014004632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45951.106014004632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45951.106014004632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45951.106014004632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45951.106014004632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45951.106014004632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45951.106014004632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45951.106014004632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45951.106014004632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45951.106014004632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45951.106014004632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45951.106014004632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45951.106014004632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45951.106014004632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45951.106014004632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45951.106014004632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45951.106014004632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45951.106014004632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45951.106014004632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45951.106014004632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45951.106014004632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45951.106014004632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45951.106014004632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45951.106014004632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45951.106014004632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45951.106014004632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45951.106014004632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45951.106014004632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45951.106014004632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45951.106014004632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45951.106014004632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45951.106014004632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45951.106014004632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45951.106014004632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45951.106014004632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45951.106014004632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45951.106014004632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45951.106014004632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45951.106014004632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45951.106014004632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45951.106014004632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ref="G233:G296" ca="1" si="4">IFERROR(NOW()-F233,"-")</f>
        <v>45951.106014004632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45951.106014004632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45951.106014004632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45951.106014004632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45951.106014004632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45951.106014004632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45951.106014004632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45951.106014004632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45951.106014004632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45951.106014004632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45951.106014004632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45951.106014004632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45951.106014004632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45951.106014004632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45951.106014004632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45951.106014004632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45951.106014004632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45951.106014004632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45951.106014004632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45951.106014004632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45951.106014004632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45951.106014004632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45951.106014004632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45951.106014004632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45951.106014004632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45951.106014004632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45951.106014004632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45951.106014004632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45951.106014004632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45951.106014004632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45951.106014004632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45951.106014004632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45951.106014004632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45951.106014004632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45951.106014004632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45951.106014004632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45951.106014004632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45951.106014004632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45951.106014004632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45951.106014004632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45951.106014004632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45951.106014004632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45951.106014004632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45951.106014004632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45951.106014004632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45951.106014004632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45951.106014004632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45951.106014004632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45951.106014004632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45951.106014004632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45951.106014004632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45951.106014004632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45951.106014004632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45951.106014004632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45951.106014004632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45951.106014004632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45951.106014004632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45951.106014004632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45951.106014004632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45951.106014004632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45951.106014004632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45951.106014004632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45951.106014004632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45951.106014004632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ref="G297:G360" ca="1" si="5">IFERROR(NOW()-F297,"-")</f>
        <v>45951.106014004632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45951.106014004632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45951.106014004632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45951.106014004632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45951.106014004632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45951.106014004632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45951.106014004632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45951.106014004632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45951.106014004632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45951.106014004632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45951.106014004632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45951.106014004632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45951.106014004632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45951.106014004632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45951.106014004632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45951.106014004632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45951.106014004632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45951.106014004632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45951.106014004632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45951.106014004632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45951.106014004632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45951.106014004632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45951.106014004632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45951.106014004632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45951.106014004632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45951.106014004632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45951.106014004632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45951.106014004632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45951.106014004632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45951.106014004632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45951.106014004632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45951.106014004632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45951.106014004632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45951.106014004632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45951.106014004632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45951.106014004632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45951.106014004632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45951.106014004632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45951.106014004632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45951.106014004632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45951.106014004632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45951.106014004632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45951.106014004632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45951.106014004632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45951.106014004632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45951.106014004632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45951.106014004632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45951.106014004632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45951.106014004632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45951.106014004632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45951.106014004632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45951.106014004632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45951.106014004632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45951.106014004632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45951.106014004632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45951.106014004632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45951.106014004632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45951.106014004632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45951.106014004632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45951.106014004632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45951.106014004632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45951.106014004632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45951.106014004632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45951.106014004632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ref="G361:G424" ca="1" si="6">IFERROR(NOW()-F361,"-")</f>
        <v>45951.106014004632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45951.106014004632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45951.106014004632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45951.106014004632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45951.106014004632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45951.106014004632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45951.106014004632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45951.106014004632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45951.106014004632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45951.106014004632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45951.106014004632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45951.106014004632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45951.106014004632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45951.106014004632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45951.106014004632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45951.106014004632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45951.106014004632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45951.106014004632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45951.106014004632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45951.106014004632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45951.106014004632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45951.106014004632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45951.106014004632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45951.106014004632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45951.106014004632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45951.106014004632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45951.106014004632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45951.106014004632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45951.106014004632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45951.106014004632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45951.106014004632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45951.106014004632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45951.106014004632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45951.106014004632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45951.106014004632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45951.106014004632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45951.106014004632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45951.106014004632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45951.106014004632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45951.106014004632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45951.106014004632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45951.106014004632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45951.106014004632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45951.106014004632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45951.106014004632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45951.106014004632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45951.106014004632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45951.106014004632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45951.106014004632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45951.106014004632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45951.106014004632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45951.106014004632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45951.106014004632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45951.106014004632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45951.106014004632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45951.106014004632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45951.106014004632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45951.106014004632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45951.106014004632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45951.106014004632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45951.106014004632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45951.106014004632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45951.106014004632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45951.106014004632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ref="G425:G488" ca="1" si="7">IFERROR(NOW()-F425,"-")</f>
        <v>45951.106014004632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45951.106014004632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45951.106014004632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45951.106014004632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45951.106014004632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45951.106014004632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45951.106014004632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45951.106014004632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45951.106014004632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45951.106014004632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45951.106014004632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45951.106014004632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45951.106014004632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45951.106014004632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45951.106014004632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45951.106014004632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45951.106014004632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45951.106014004632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45951.106014004632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45951.106014004632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45951.106014004632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45951.106014004632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45951.106014004632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45951.106014004632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45951.106014004632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45951.106014004632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45951.106014004632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45951.106014004632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45951.106014004632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45951.106014004632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45951.106014004632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45951.106014004632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45951.106014004632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45951.106014004632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45951.106014004632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45951.106014004632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45951.106014004632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45951.106014004632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45951.106014004632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45951.106014004632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45951.106014004632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45951.106014004632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45951.106014004632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45951.106014004632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45951.106014004632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45951.106014004632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45951.106014004632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45951.106014004632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45951.106014004632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45951.106014004632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45951.106014004632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45951.106014004632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45951.106014004632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45951.106014004632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45951.106014004632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45951.106014004632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45951.106014004632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45951.106014004632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45951.106014004632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45951.106014004632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45951.106014004632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45951.106014004632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45951.106014004632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45951.106014004632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ref="G489:G552" ca="1" si="8">IFERROR(NOW()-F489,"-")</f>
        <v>45951.106014004632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45951.106014004632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45951.106014004632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45951.106014004632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45951.106014004632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45951.106014004632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45951.106014004632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45951.106014004632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45951.106014004632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45951.106014004632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45951.106014004632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45951.106014004632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45951.106014004632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45951.106014004632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45951.106014004632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45951.106014004632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45951.106014004632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45951.106014004632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45951.106014004632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45951.106014004632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45951.106014004632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45951.106014004632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45951.106014004632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45951.106014004632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45951.106014004632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45951.106014004632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45951.106014004632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45951.106014004632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45951.106014004632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45951.106014004632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45951.106014004632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45951.106014004632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45951.106014004632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45951.106014004632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45951.106014004632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45951.106014004632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45951.106014004632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45951.106014004632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45951.106014004632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45951.106014004632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45951.106014004632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45951.106014004632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45951.106014004632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45951.106014004632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45951.106014004632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45951.106014004632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45951.106014004632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45951.106014004632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45951.106014004632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45951.106014004632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45951.106014004632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45951.106014004632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45951.106014004632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45951.106014004632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45951.106014004632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45951.106014004632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45951.106014004632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45951.106014004632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45951.106014004632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45951.106014004632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45951.106014004632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45951.106014004632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45951.106014004632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45951.106014004632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ref="G553:G616" ca="1" si="9">IFERROR(NOW()-F553,"-")</f>
        <v>45951.106014004632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45951.106014004632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45951.106014004632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45951.106014004632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45951.106014004632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45951.106014004632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45951.106014004632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45951.106014004632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45951.106014004632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45951.106014004632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45951.106014004632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45951.106014004632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45951.106014004632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45951.106014004632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45951.106014004632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45951.106014004632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45951.106014004632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45951.106014004632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45951.106014004632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45951.106014004632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45951.106014004632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45951.106014004632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45951.106014004632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45951.106014004632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45951.106014004632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45951.106014004632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45951.106014004632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45951.106014004632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45951.106014004632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45951.106014004632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45951.106014004632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45951.106014004632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45951.106014004632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45951.106014004632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45951.106014004632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45951.106014004632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45951.106014004632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45951.106014004632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45951.106014004632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45951.106014004632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45951.106014004632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45951.106014004632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45951.106014004632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45951.106014004632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45951.106014004632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45951.106014004632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45951.106014004632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45951.106014004632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45951.106014004632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45951.106014004632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45951.106014004632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45951.106014004632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45951.106014004632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45951.106014004632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45951.106014004632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45951.106014004632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45951.106014004632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45951.106014004632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45951.106014004632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45951.106014004632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45951.106014004632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45951.106014004632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45951.106014004632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45951.106014004632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ref="G617:G680" ca="1" si="10">IFERROR(NOW()-F617,"-")</f>
        <v>45951.106014004632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45951.106014004632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45951.106014004632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45951.106014004632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45951.106014004632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45951.106014004632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45951.106014004632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45951.106014004632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45951.106014004632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45951.106014004632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45951.106014004632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45951.106014004632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45951.106014004632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45951.106014004632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45951.106014004632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45951.106014004632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45951.106014004632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45951.106014004632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45951.106014004632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45951.106014004632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45951.106014004632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45951.106014004632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45951.106014004632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45951.106014004632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45951.106014004632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45951.106014004632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45951.106014004632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45951.106014004632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45951.106014004632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45951.106014004632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45951.106014004632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45951.106014004632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45951.106014004632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45951.106014004632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45951.106014004632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45951.106014004632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45951.106014004632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45951.106014004632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45951.106014004632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45951.106014004632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45951.106014004632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45951.106014004632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45951.106014004632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45951.106014004632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45951.106014004632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45951.106014004632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45951.106014004632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45951.106014004632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45951.106014004632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45951.106014004632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45951.106014004632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45951.106014004632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45951.106014004632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45951.106014004632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45951.106014004632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45951.106014004632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45951.106014004632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45951.106014004632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45951.106014004632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45951.106014004632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45951.106014004632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45951.106014004632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45951.106014004632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45951.106014004632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ref="G681:G744" ca="1" si="11">IFERROR(NOW()-F681,"-")</f>
        <v>45951.106014004632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45951.106014004632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45951.106014004632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45951.106014004632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45951.106014004632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45951.106014004632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45951.106014004632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45951.106014004632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45951.106014004632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45951.106014004632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45951.106014004632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45951.106014004632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45951.106014004632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45951.106014004632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45951.106014004632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45951.106014004632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45951.106014004632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45951.106014004632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45951.106014004632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45951.106014004632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45951.106014004632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45951.106014004632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45951.106014004632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45951.106014004632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45951.106014004632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45951.106014004632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45951.106014004632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45951.106014004632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45951.106014004632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45951.106014004632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45951.106014004632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45951.106014004632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45951.106014004632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45951.106014004632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45951.106014004632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45951.106014004632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45951.106014004632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45951.106014004632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45951.106014004632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45951.106014004632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45951.106014004632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45951.106014004632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45951.106014004632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45951.106014004632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45951.106014004632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45951.106014004632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45951.106014004632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45951.106014004632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45951.106014004632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45951.106014004632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45951.106014004632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45951.106014004632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45951.106014004632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45951.106014004632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45951.106014004632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45951.106014004632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45951.106014004632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45951.106014004632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45951.106014004632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45951.106014004632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45951.106014004632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45951.106014004632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45951.106014004632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45951.106014004632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ref="G745:G808" ca="1" si="12">IFERROR(NOW()-F745,"-")</f>
        <v>45951.106014004632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45951.106014004632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45951.106014004632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45951.106014004632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45951.106014004632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45951.106014004632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45951.106014004632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45951.106014004632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45951.106014004632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45951.106014004632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45951.106014004632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45951.106014004632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45951.106014004632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45951.106014004632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45951.106014004632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45951.106014004632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45951.106014004632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45951.106014004632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45951.106014004632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45951.106014004632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45951.106014004632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45951.106014004632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45951.106014004632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45951.106014004632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45951.106014004632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45951.106014004632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45951.106014004632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45951.106014004632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45951.106014004632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45951.106014004632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45951.106014004632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45951.106014004632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45951.106014004632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45951.106014004632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45951.106014004632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45951.106014004632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45951.106014004632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45951.106014004632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45951.106014004632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45951.106014004632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45951.106014004632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45951.106014004632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45951.106014004632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45951.106014004632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45951.106014004632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45951.106014004632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45951.106014004632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45951.106014004632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45951.106014004632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45951.106014004632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45951.106014004632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45951.106014004632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45951.106014004632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45951.106014004632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45951.106014004632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45951.106014004632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45951.106014004632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45951.106014004632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45951.106014004632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45951.106014004632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45951.106014004632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45951.106014004632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45951.106014004632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45951.106014004632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ref="G809:G872" ca="1" si="13">IFERROR(NOW()-F809,"-")</f>
        <v>45951.106014004632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45951.106014004632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45951.106014004632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45951.106014004632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45951.106014004632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45951.106014004632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45951.106014004632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45951.106014004632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45951.106014004632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45951.106014004632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45951.106014004632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45951.106014004632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45951.106014004632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45951.106014004632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45951.106014004632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45951.106014004632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45951.106014004632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45951.106014004632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45951.106014004632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45951.106014004632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45951.106014004632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45951.106014004632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45951.106014004632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45951.106014004632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45951.106014004632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45951.106014004632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45951.106014004632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45951.106014004632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45951.106014004632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45951.106014004632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45951.106014004632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45951.106014004632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45951.106014004632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45951.106014004632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45951.106014004632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45951.106014004632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45951.106014004632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45951.106014004632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45951.106014004632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45951.106014004632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45951.106014004632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45951.106014004632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45951.106014004632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45951.106014004632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45951.106014004632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45951.106014004632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45951.106014004632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45951.106014004632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45951.106014004632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45951.106014004632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45951.106014004632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45951.106014004632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45951.106014004632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45951.106014004632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45951.106014004632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45951.106014004632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45951.106014004632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45951.106014004632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45951.106014004632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45951.106014004632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45951.106014004632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45951.106014004632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45951.106014004632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45951.106014004632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ref="G873:G936" ca="1" si="14">IFERROR(NOW()-F873,"-")</f>
        <v>45951.106014004632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45951.106014004632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45951.106014004632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45951.106014004632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45951.106014004632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45951.106014004632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45951.106014004632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45951.106014004632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45951.106014004632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45951.106014004632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45951.106014004632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45951.106014004632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45951.106014004632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45951.106014004632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45951.106014004632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45951.106014004632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45951.106014004632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45951.106014004632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45951.106014004632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45951.106014004632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45951.106014004632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45951.106014004632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45951.106014004632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45951.106014004632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45951.106014004632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45951.106014004632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45951.106014004632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45951.106014004632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45951.106014004632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45951.106014004632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45951.106014004632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45951.106014004632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45951.106014004632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45951.106014004632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45951.106014004632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45951.106014004632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45951.106014004632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45951.106014004632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45951.106014004632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45951.106014004632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45951.106014004632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45951.106014004632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45951.106014004632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45951.106014004632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45951.106014004632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45951.106014004632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45951.106014004632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45951.106014004632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45951.106014004632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45951.106014004632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45951.106014004632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45951.106014004632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45951.106014004632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45951.106014004632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45951.106014004632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45951.106014004632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45951.106014004632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45951.106014004632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45951.106014004632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45951.106014004632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45951.106014004632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45951.106014004632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45951.106014004632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45951.106014004632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ref="G937:G1000" ca="1" si="15">IFERROR(NOW()-F937,"-")</f>
        <v>45951.106014004632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45951.106014004632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45951.106014004632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45951.106014004632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45951.106014004632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45951.106014004632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45951.106014004632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45951.106014004632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45951.106014004632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45951.106014004632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45951.106014004632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45951.106014004632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45951.106014004632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45951.106014004632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45951.106014004632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45951.106014004632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45951.106014004632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45951.106014004632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45951.106014004632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45951.106014004632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45951.106014004632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45951.106014004632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45951.106014004632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45951.106014004632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45951.106014004632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45951.106014004632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45951.106014004632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45951.106014004632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45951.106014004632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45951.106014004632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45951.106014004632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45951.106014004632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45951.106014004632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45951.106014004632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45951.106014004632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45951.106014004632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45951.106014004632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45951.106014004632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45951.106014004632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45951.106014004632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45951.106014004632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45951.106014004632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45951.106014004632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45951.106014004632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45951.106014004632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45951.106014004632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45951.106014004632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45951.106014004632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45951.106014004632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45951.106014004632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45951.106014004632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45951.106014004632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45951.106014004632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45951.106014004632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45951.106014004632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45951.106014004632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45951.106014004632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45951.106014004632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45951.106014004632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45951.106014004632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45951.106014004632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45951.106014004632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45951.106014004632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45951.106014004632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ref="G1001:G1064" ca="1" si="16">IFERROR(NOW()-F1001,"-")</f>
        <v>45951.106014004632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45951.106014004632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45951.106014004632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45951.106014004632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45951.106014004632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45951.106014004632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45951.106014004632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45951.106014004632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45951.106014004632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45951.106014004632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45951.106014004632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45951.106014004632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45951.106014004632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45951.106014004632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45951.106014004632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45951.106014004632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45951.106014004632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45951.106014004632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45951.106014004632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45951.106014004632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45951.106014004632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45951.106014004632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45951.106014004632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45951.106014004632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45951.106014004632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45951.106014004632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45951.106014004632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45951.106014004632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45951.106014004632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45951.106014004632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45951.106014004632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45951.106014004632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45951.106014004632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45951.106014004632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45951.106014004632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45951.106014004632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45951.106014004632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45951.106014004632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45951.106014004632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45951.106014004632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45951.106014004632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45951.106014004632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45951.106014004632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45951.106014004632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45951.106014004632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45951.106014004632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45951.106014004632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45951.106014004632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45951.106014004632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45951.106014004632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45951.106014004632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45951.106014004632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45951.106014004632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45951.106014004632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45951.106014004632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45951.106014004632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45951.106014004632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45951.106014004632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45951.106014004632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45951.106014004632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45951.106014004632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45951.106014004632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45951.106014004632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45951.106014004632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ref="G1065:G1128" ca="1" si="17">IFERROR(NOW()-F1065,"-")</f>
        <v>45951.106014004632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45951.106014004632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45951.106014004632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45951.106014004632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45951.106014004632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45951.106014004632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45951.106014004632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45951.106014004632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45951.106014004632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45951.106014004632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45951.106014004632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45951.106014004632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45951.106014004632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45951.106014004632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45951.106014004632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45951.106014004632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45951.106014004632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45951.106014004632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45951.106014004632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45951.106014004632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45951.106014004632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45951.106014004632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45951.106014004632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45951.106014004632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45951.106014004632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45951.106014004632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45951.106014004632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45951.106014004632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45951.106014004632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45951.106014004632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45951.106014004632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45951.106014004632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45951.106014004632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45951.106014004632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45951.106014004632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45951.106014004632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45951.106014004632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45951.106014004632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45951.106014004632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45951.106014004632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45951.106014004632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45951.106014004632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45951.106014004632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45951.106014004632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45951.106014004632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45951.106014004632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45951.106014004632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45951.106014004632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45951.106014004632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45951.106014004632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45951.106014004632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45951.106014004632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45951.106014004632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45951.106014004632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45951.106014004632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45951.106014004632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45951.106014004632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45951.106014004632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45951.106014004632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45951.106014004632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45951.106014004632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45951.106014004632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45951.106014004632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45951.106014004632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ref="G1129:G1143" ca="1" si="18">IFERROR(NOW()-F1129,"-")</f>
        <v>45951.106014004632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45951.106014004632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45951.106014004632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45951.106014004632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45951.106014004632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45951.106014004632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45951.106014004632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45951.106014004632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45951.106014004632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45951.106014004632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45951.106014004632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45951.106014004632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45951.106014004632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45951.106014004632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45951.106014004632</v>
      </c>
      <c r="H1143" s="22"/>
      <c r="I1143" s="19" t="str">
        <f>IFERROR(VLOOKUP(D1143,DB!A:F,6,0),"")</f>
        <v/>
      </c>
      <c r="J1143" s="18" t="str">
        <f>IFERROR(VLOOKUP(D1143,DB!A:G,7,0),"")</f>
        <v/>
      </c>
      <c r="K1143" s="47"/>
      <c r="L1143" s="23" t="str">
        <f>IFERROR(VLOOKUP(D1143,DB!A:I,9,0),"")</f>
        <v/>
      </c>
    </row>
  </sheetData>
  <dataValidations count="2">
    <dataValidation allowBlank="1" showInputMessage="1" showErrorMessage="1" sqref="E1" xr:uid="{5914219A-CB83-432D-936A-CC0CB6F3982A}"/>
    <dataValidation type="list" allowBlank="1" showInputMessage="1" showErrorMessage="1" sqref="E2:E114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3"/>
  <sheetViews>
    <sheetView workbookViewId="0">
      <selection activeCell="B8" sqref="B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39092</v>
      </c>
      <c r="B2" s="98" t="str">
        <f>IFERROR(VLOOKUP(D2,DB!A:K,11,0),"")</f>
        <v>R4</v>
      </c>
      <c r="C2" s="99">
        <v>1</v>
      </c>
      <c r="D2" s="95" t="s">
        <v>35115</v>
      </c>
      <c r="E2" s="100" t="s">
        <v>38998</v>
      </c>
      <c r="F2" s="101">
        <v>45703.480717592596</v>
      </c>
      <c r="G2" s="102">
        <f ca="1">IFERROR(NOW()-F2,"")</f>
        <v>247.62529629628989</v>
      </c>
      <c r="H2" s="101">
        <v>45703.474768518521</v>
      </c>
      <c r="I2" s="98" t="str">
        <f>IFERROR(VLOOKUP(D2,DB!A:F,6,0),"")</f>
        <v>SCECO</v>
      </c>
      <c r="J2" s="98" t="str">
        <f>IFERROR(VLOOKUP(D2,DB!A:G,7,0),"")</f>
        <v>Dead</v>
      </c>
      <c r="K2" s="103" t="s">
        <v>39093</v>
      </c>
      <c r="L2" s="95" t="str">
        <f>IFERROR(VLOOKUP(D2,DB!A:I,9,0),"")</f>
        <v>Latis</v>
      </c>
    </row>
    <row r="3" spans="1:16" ht="15" customHeight="1">
      <c r="A3" s="121" t="s">
        <v>39094</v>
      </c>
      <c r="B3" s="121" t="str">
        <f>IFERROR(VLOOKUP(D3,DB!A:K,11,0),"")</f>
        <v>R4</v>
      </c>
      <c r="C3" s="122">
        <v>5</v>
      </c>
      <c r="D3" s="95" t="s">
        <v>23357</v>
      </c>
      <c r="E3" s="100" t="s">
        <v>39005</v>
      </c>
      <c r="F3" s="125">
        <v>45950.970833333333</v>
      </c>
      <c r="G3" s="126">
        <f ca="1">IFERROR(NOW()-F3,"")</f>
        <v>0.13518067129916744</v>
      </c>
      <c r="H3" s="125">
        <v>45950.965219907404</v>
      </c>
      <c r="I3" s="121" t="str">
        <f>IFERROR(VLOOKUP(D3,DB!A:F,6,0),"")</f>
        <v>Generator-DG</v>
      </c>
      <c r="J3" s="121" t="str">
        <f>IFERROR(VLOOKUP(D3,DB!A:G,7,0),"")</f>
        <v>Good</v>
      </c>
      <c r="K3" s="127" t="s">
        <v>39095</v>
      </c>
      <c r="L3" s="123" t="str">
        <f>IFERROR(VLOOKUP(D3,DB!A:I,9,0),"")</f>
        <v>Latis</v>
      </c>
    </row>
    <row r="4" spans="1:16" ht="15" customHeight="1">
      <c r="A4" s="121" t="s">
        <v>39096</v>
      </c>
      <c r="B4" s="121" t="str">
        <f>IFERROR(VLOOKUP(D4,DB!A:K,11,0),"")</f>
        <v>R4</v>
      </c>
      <c r="C4" s="122">
        <v>2</v>
      </c>
      <c r="D4" s="95" t="s">
        <v>38850</v>
      </c>
      <c r="E4" s="100" t="s">
        <v>38998</v>
      </c>
      <c r="F4" s="125">
        <v>45951.064108796294</v>
      </c>
      <c r="G4" s="126">
        <f ca="1">IFERROR(NOW()-F4,"")</f>
        <v>4.1905208337993827E-2</v>
      </c>
      <c r="H4" s="125">
        <v>45951.057476851849</v>
      </c>
      <c r="I4" s="121" t="str">
        <f>IFERROR(VLOOKUP(D4,DB!A:F,6,0),"")</f>
        <v>Generator-SG</v>
      </c>
      <c r="J4" s="121" t="str">
        <f>IFERROR(VLOOKUP(D4,DB!A:G,7,0),"")</f>
        <v>Vandalized</v>
      </c>
      <c r="K4" s="127" t="s">
        <v>39097</v>
      </c>
      <c r="L4" s="123" t="str">
        <f>IFERROR(VLOOKUP(D4,DB!A:I,9,0),"")</f>
        <v>Latis</v>
      </c>
    </row>
    <row r="5" spans="1:16" ht="15" customHeight="1">
      <c r="A5" s="121"/>
      <c r="B5" s="121" t="str">
        <f>IFERROR(VLOOKUP(D5,DB!A:K,11,0),"")</f>
        <v/>
      </c>
      <c r="C5" s="122"/>
      <c r="D5" s="95"/>
      <c r="E5" s="100"/>
      <c r="F5" s="125"/>
      <c r="G5" s="126">
        <f ca="1">IFERROR(NOW()-F5,"")</f>
        <v>45951.106014004632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45951.106014004632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45951.106014004632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45951.106014004632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45951.106014004632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45951.106014004632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45951.106014004632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45951.106014004632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45951.106014004632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45951.106014004632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45951.106014004632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45951.106014004632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45951.106014004632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45951.106014004632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45951.106014004632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45951.106014004632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45951.106014004632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45951.106014004632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45951.106014004632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45951.106014004632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45951.106014004632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45951.106014004632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45951.106014004632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45951.106014004632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45951.106014004632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45951.106014004632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45951.106014004632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45951.106014004632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45951.106014004632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45951.106014004632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45951.106014004632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45951.106014004632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45951.106014004632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45951.106014004632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45951.106014004632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45951.106014004632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45951.106014004632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45951.106014004632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45951.106014004632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45951.106014004632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45951.106014004632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45951.106014004632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45951.106014004632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45951.106014004632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45951.106014004632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45951.106014004632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45951.106014004632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45951.106014004632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45951.106014004632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45951.106014004632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45951.106014004632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45951.106014004632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45951.106014004632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45951.106014004632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45951.106014004632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45951.106014004632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45951.106014004632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45951.106014004632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45951.106014004632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45951.106014004632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45951.106014004632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45951.106014004632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45951.106014004632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45951.106014004632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45951.106014004632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45951.106014004632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45951.106014004632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45951.106014004632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45951.106014004632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45951.106014004632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45951.106014004632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45951.106014004632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45951.106014004632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45951.106014004632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45951.106014004632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45951.106014004632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45951.106014004632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45951.106014004632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45951.106014004632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45951.106014004632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45951.106014004632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45951.106014004632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45951.106014004632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45951.106014004632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45951.106014004632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45951.106014004632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45951.106014004632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45951.106014004632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45951.106014004632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45951.106014004632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45951.106014004632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45951.106014004632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45951.106014004632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45951.106014004632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45951.106014004632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45951.106014004632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45951.106014004632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45951.106014004632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45951.106014004632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45951.106014004632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45951.106014004632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45951.106014004632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45951.106014004632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45951.106014004632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45951.106014004632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45951.106014004632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45951.106014004632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45951.106014004632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45951.106014004632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45951.106014004632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45951.106014004632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45951.106014004632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45951.106014004632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45951.106014004632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45951.106014004632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45951.106014004632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45951.106014004632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45951.106014004632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45951.106014004632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45951.106014004632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45951.106014004632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45951.106014004632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45951.106014004632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45951.106014004632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45951.106014004632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45951.106014004632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45951.106014004632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45951.106014004632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45951.106014004632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45951.106014004632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45951.106014004632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45951.106014004632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45951.106014004632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45951.106014004632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45951.106014004632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45951.106014004632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45951.106014004632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45951.106014004632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45951.106014004632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45951.106014004632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45951.106014004632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45951.106014004632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45951.106014004632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45951.106014004632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45951.106014004632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45951.106014004632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45951.106014004632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45951.106014004632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45951.106014004632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45951.106014004632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45951.106014004632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45951.106014004632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45951.106014004632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45951.106014004632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45951.106014004632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45951.106014004632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45951.106014004632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45951.106014004632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45951.106014004632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45951.106014004632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45951.106014004632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45951.106014004632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45951.106014004632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45951.106014004632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45951.106014004632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45951.106014004632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45951.106014004632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45951.106014004632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45951.106014004632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45951.106014004632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45951.106014004632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45951.106014004632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45951.106014004632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45951.106014004632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45951.106014004632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45951.106014004632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45951.106014004632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45951.106014004632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45951.106014004632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45951.106014004632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45951.106014004632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45951.106014004632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45951.106014004632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45951.106014004632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45951.106014004632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45951.106014004632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45951.106014004632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45951.106014004632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45951.106014004632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45951.106014004632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45951.106014004632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45951.106014004632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45951.106014004632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45951.106014004632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45951.106014004632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45951.106014004632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45951.106014004632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45951.106014004632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45951.106014004632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45951.106014004632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45951.106014004632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45951.106014004632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45951.106014004632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45951.106014004632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45951.106014004632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45951.106014004632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45951.106014004632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45951.106014004632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45951.106014004632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45951.106014004632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45951.106014004632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45951.106014004632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45951.106014004632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45951.106014004632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45951.106014004632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45951.106014004632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45951.106014004632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45951.106014004632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45951.106014004632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45951.106014004632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45951.106014004632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45951.106014004632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45951.106014004632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45951.106014004632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45951.106014004632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45951.106014004632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45951.106014004632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45951.106014004632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45951.106014004632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45951.106014004632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45951.106014004632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45951.106014004632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45951.106014004632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45951.106014004632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45951.106014004632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45951.106014004632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45951.106014004632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45951.106014004632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45951.106014004632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45951.106014004632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45951.106014004632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45951.106014004632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45951.106014004632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45951.106014004632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45951.106014004632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45951.106014004632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45951.106014004632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45951.106014004632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45951.106014004632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45951.106014004632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45951.106014004632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45951.106014004632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45951.106014004632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45951.106014004632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45951.106014004632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45951.106014004632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45951.106014004632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45951.106014004632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45951.106014004632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45951.106014004632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45951.106014004632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45951.106014004632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45951.106014004632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45951.106014004632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45951.106014004632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45951.106014004632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45951.106014004632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45951.106014004632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45951.106014004632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45951.106014004632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45951.106014004632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45951.106014004632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45951.106014004632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45951.106014004632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45951.106014004632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45951.106014004632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45951.106014004632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45951.106014004632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45951.106014004632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45951.106014004632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45951.106014004632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45951.106014004632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45951.106014004632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45951.106014004632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45951.106014004632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45951.106014004632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45951.106014004632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45951.106014004632</v>
      </c>
      <c r="H292" s="125"/>
      <c r="I292" s="121" t="str">
        <f>IFERROR(VLOOKUP(D292,DB!A:F,6,0),"")</f>
        <v/>
      </c>
      <c r="J292" s="121" t="str">
        <f>IFERROR(VLOOKUP(D292,DB!A:G,7,0),"")</f>
        <v/>
      </c>
      <c r="K292" s="127"/>
      <c r="L292" s="123" t="str">
        <f>IFERROR(VLOOKUP(D292,DB!A:I,9,0),"")</f>
        <v/>
      </c>
    </row>
    <row r="293" spans="1:12" ht="15" customHeight="1">
      <c r="A293" s="128"/>
      <c r="B293" s="128" t="str">
        <f>IFERROR(VLOOKUP(D293,DB!A:K,11,0),"")</f>
        <v/>
      </c>
      <c r="C293" s="129"/>
      <c r="D293" s="130"/>
      <c r="E293" s="131"/>
      <c r="F293" s="132"/>
      <c r="G293" s="133">
        <f ca="1">IFERROR(NOW()-F293,"")</f>
        <v>45951.106014004632</v>
      </c>
      <c r="H293" s="132"/>
      <c r="I293" s="128" t="str">
        <f>IFERROR(VLOOKUP(D293,DB!A:F,6,0),"")</f>
        <v/>
      </c>
      <c r="J293" s="128" t="str">
        <f>IFERROR(VLOOKUP(D293,DB!A:G,7,0),"")</f>
        <v/>
      </c>
      <c r="K293" s="134"/>
      <c r="L293" s="130" t="str">
        <f>IFERROR(VLOOKUP(D293,DB!A:I,9,0),"")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D8" sqref="D8"/>
    </sheetView>
  </sheetViews>
  <sheetFormatPr defaultColWidth="11.19921875" defaultRowHeight="14.25"/>
  <cols>
    <col min="1" max="1" width="22.8984375" style="40" customWidth="1"/>
    <col min="2" max="2" width="4.69921875" style="40" customWidth="1"/>
    <col min="3" max="3" width="4.5976562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39098</v>
      </c>
      <c r="B2" s="37" t="str">
        <f>IFERROR(VLOOKUP(D2,DB!A:K,11,0),"")</f>
        <v>R5</v>
      </c>
      <c r="C2" s="37">
        <v>3</v>
      </c>
      <c r="D2" s="120" t="s">
        <v>36034</v>
      </c>
      <c r="E2" s="37" t="s">
        <v>38998</v>
      </c>
      <c r="F2" s="38">
        <v>45891.832060185188</v>
      </c>
      <c r="G2" s="146">
        <f ca="1">IFERROR(NOW()-F2,"")</f>
        <v>59.273953703697771</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39005</v>
      </c>
      <c r="F3" s="38">
        <v>45926.188877314817</v>
      </c>
      <c r="G3" s="146">
        <f t="shared" ref="G3" ca="1" si="0">IFERROR(NOW()-F3,"")</f>
        <v>24.917136574069445</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6.3344398148110486</v>
      </c>
      <c r="H4" s="38">
        <v>45944.676192129627</v>
      </c>
      <c r="I4" s="37" t="str">
        <f>IFERROR(VLOOKUP(D4,DB!A:F,6,0),"")</f>
        <v>SCECO</v>
      </c>
      <c r="J4" s="37" t="str">
        <f>IFERROR(VLOOKUP(D4,DB!A:G,7,0),"")</f>
        <v>Dead</v>
      </c>
      <c r="K4" s="37" t="s">
        <v>39103</v>
      </c>
      <c r="L4" s="37" t="str">
        <f>IFERROR(VLOOKUP(D4,DB!A:I,9,0),"")</f>
        <v>Latis</v>
      </c>
    </row>
    <row r="5" spans="1:13" ht="30.75">
      <c r="A5" s="159" t="s">
        <v>39104</v>
      </c>
      <c r="B5" s="159" t="str">
        <f>IFERROR(VLOOKUP(D5,DB!A:K,11,0),"")</f>
        <v>R5</v>
      </c>
      <c r="C5" s="159">
        <v>1</v>
      </c>
      <c r="D5" s="159" t="s">
        <v>34781</v>
      </c>
      <c r="E5" s="159" t="s">
        <v>39005</v>
      </c>
      <c r="F5" s="160">
        <v>45948.661111111112</v>
      </c>
      <c r="G5" s="161">
        <f ca="1">IFERROR(NOW()-F5,"")</f>
        <v>2.4449027777736774</v>
      </c>
      <c r="H5" s="160">
        <v>45948.661111111112</v>
      </c>
      <c r="I5" s="159" t="str">
        <f>IFERROR(VLOOKUP(D5,DB!A:F,6,0),"")</f>
        <v>SCECO</v>
      </c>
      <c r="J5" s="159" t="str">
        <f>IFERROR(VLOOKUP(D5,DB!A:G,7,0),"")</f>
        <v>Dead</v>
      </c>
      <c r="K5" s="159" t="s">
        <v>39105</v>
      </c>
      <c r="L5" s="159" t="str">
        <f>IFERROR(VLOOKUP(D5,DB!A:I,9,0),"")</f>
        <v>Latis</v>
      </c>
    </row>
    <row r="6" spans="1:13" ht="15">
      <c r="A6" s="159" t="s">
        <v>39106</v>
      </c>
      <c r="B6" s="159" t="str">
        <f>IFERROR(VLOOKUP(D6,DB!A:K,11,0),"")</f>
        <v>R5</v>
      </c>
      <c r="C6" s="159">
        <v>1</v>
      </c>
      <c r="D6" s="159" t="s">
        <v>30215</v>
      </c>
      <c r="E6" s="159" t="s">
        <v>39005</v>
      </c>
      <c r="F6" s="160">
        <v>45951.06653935185</v>
      </c>
      <c r="G6" s="161">
        <f ca="1">IFERROR(NOW()-F6,"")</f>
        <v>3.9474537035857793E-2</v>
      </c>
      <c r="H6" s="160">
        <v>45951.060613425929</v>
      </c>
      <c r="I6" s="159" t="str">
        <f>IFERROR(VLOOKUP(D6,DB!A:F,6,0),"")</f>
        <v>SCECO</v>
      </c>
      <c r="J6" s="159" t="str">
        <f>IFERROR(VLOOKUP(D6,DB!A:G,7,0),"")</f>
        <v>Good</v>
      </c>
      <c r="K6" s="159" t="s">
        <v>39107</v>
      </c>
      <c r="L6" s="159" t="str">
        <f>IFERROR(VLOOKUP(D6,DB!A:I,9,0),"")</f>
        <v>Latis</v>
      </c>
    </row>
    <row r="7" spans="1:13" ht="15">
      <c r="A7" s="159"/>
      <c r="B7" s="159" t="str">
        <f>IFERROR(VLOOKUP(D7,DB!A:K,11,0),"")</f>
        <v/>
      </c>
      <c r="C7" s="159"/>
      <c r="D7"/>
      <c r="E7" s="159"/>
      <c r="F7" s="160"/>
      <c r="G7" s="161">
        <f ca="1">IFERROR(NOW()-F7,"")</f>
        <v>45951.106013888886</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45951.106013888886</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45951.106013888886</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45951.106013888886</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45951.106013888886</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45951.106013888886</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45951.106013888886</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45951.106013888886</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45951.106013888886</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45951.106013888886</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45951.106013888886</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45951.106013888886</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45951.106013888886</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45951.106013888886</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45951.106013888886</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45951.106013888886</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45951.106013888886</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45951.106013888886</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45951.106013888886</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45951.106013888886</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45951.106013888886</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45951.106013888886</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45951.106013888886</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45951.106013888886</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45951.106013888886</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45951.106013888886</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45951.106013888886</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45951.106013888886</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45951.106013888886</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45951.106013888886</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45951.106013888886</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45951.106013888886</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45951.106013888886</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45951.106013888886</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45951.106013888886</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45951.106013888886</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45951.106013888886</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45951.106013888886</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45951.106013888886</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45951.106013888886</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45951.106013888886</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45951.106013888886</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45951.106013888886</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45951.106013888886</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45951.106013888886</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45951.106013888886</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45951.106013888886</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45951.106013888886</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45951.106013888886</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45951.106013888886</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45951.106013888886</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45951.106013888886</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45951.106013888886</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45951.106013888886</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45951.106013888886</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45951.106013888886</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45951.106013888886</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45951.106013888886</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45951.106013888886</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45951.106013888886</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45951.106013888886</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45951.106013888886</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45951.106013888886</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45951.106013888886</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45951.106013888886</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45951.106013888886</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45951.106013888886</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45951.106013888886</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45951.106013888886</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45951.106013888886</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45951.106013888886</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45951.106013888886</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45951.106013888886</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45951.106013888886</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45951.106013888886</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45951.106013888886</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45951.106013888886</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45951.106013888886</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45951.106013888886</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45951.106013888886</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45951.106013888886</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45951.106013888886</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45951.106013888886</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45951.106013888886</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45951.106013888886</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45951.106013888886</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45951.106013888886</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45951.106013888886</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45951.106013888886</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45951.106013888886</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45951.106013888886</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45951.106013888886</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45951.106013888886</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45951.106013888886</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45951.106013888886</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45951.106013888886</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45951.106013888886</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45951.106013888886</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45951.106013888886</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45951.106013888886</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45951.106013888886</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45951.106013888886</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45951.106013888886</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45951.106013888886</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45951.106013888886</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45951.106013888886</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45951.106013888886</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45951.106013888886</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45951.106013888886</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45951.106013888886</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45951.106013888886</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45951.106013888886</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45951.106013888886</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45951.106013888886</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45951.106013888886</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45951.106013888886</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45951.106013888886</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45951.106013888886</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45951.106013888886</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45951.106013888886</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45951.106013888886</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45951.106013888886</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45951.106013888886</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45951.106013888886</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45951.106013888886</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45951.106013888886</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45951.106013888886</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45951.106013888886</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45951.106013888886</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45951.106013888886</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45951.106013888886</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45951.106013888886</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45951.106013888886</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45951.106013888886</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45951.106013888886</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45951.106013888886</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45951.106013888886</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45951.106013888886</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45951.106013888886</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45951.106013888886</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45951.106013888886</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45951.106013888886</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45951.106013888886</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45951.106013888886</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45951.106013888886</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45951.106013888886</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45951.106013888886</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45951.106013888886</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45951.106013888886</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45951.106013888886</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45951.106013888886</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45951.106013888886</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45951.106013888886</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45951.106013888886</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45951.106013888886</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45951.106013888886</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45951.106013888886</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45951.106013888886</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45951.106013888886</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45951.106013888886</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45951.106013888886</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45951.106013888886</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45951.106013888886</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45951.106013888886</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45951.106013888886</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45951.106013888886</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45951.106013888886</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45951.106013888886</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45951.106013888886</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45951.106013888886</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45951.106013888886</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45951.106013888886</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45951.106013888886</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45951.106013888886</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45951.106013888886</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45951.106013888886</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45951.106013888886</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45951.106013888886</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45951.106013888886</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45951.106013888886</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45951.106013888886</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45951.106013888886</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45951.106013888886</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45951.106013888886</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45951.106013888886</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45951.106013888886</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45951.106013888886</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45951.106013888886</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45951.106013888886</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45951.106013888886</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45951.106013888886</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45951.106013888886</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45951.106013888886</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45951.106013888886</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45951.106013888886</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45951.106013888886</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45951.106013888886</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45951.106013888886</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45951.106013888886</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45951.106013888886</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45951.106013888886</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45951.106013888886</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45951.106013888886</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45951.106013888886</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45951.106013888886</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45951.106013888886</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45951.106013888886</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45951.106013888886</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45951.106013888886</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45951.106013888886</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45951.106013888886</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45951.106013888886</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45951.106013888886</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45951.106013888886</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45951.106013888886</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45951.106013888886</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45951.106013888886</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45951.106013888886</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45951.106013888886</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45951.106013888886</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45951.106013888886</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45951.106013888886</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45951.106013888886</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45951.106013888886</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45951.106013888886</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45951.106013888886</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45951.106013888886</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45951.106013888886</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45951.106013888886</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45951.106013888886</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45951.106013888886</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45951.106013888886</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45951.106013888886</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45951.106013888886</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45951.106013888886</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45951.106013888886</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45951.106013888886</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45951.106013888886</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45951.106013888886</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45951.106013888886</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45951.106013888886</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45951.106013888886</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45951.106013888886</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45951.106013888886</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45951.106013888886</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45951.106013888886</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45951.106013888886</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45951.106013888886</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45951.106013888886</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45951.106013888886</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45951.106013888886</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45951.106013888886</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45951.106013888886</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45951.106013888886</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45951.106013888886</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45951.106013888886</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45951.106013888886</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45951.106013888886</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45951.106013888886</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45951.106013888886</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45951.106013888886</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45951.106013888886</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45951.106013888886</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45951.106013888886</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45951.106013888886</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45951.106013888886</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45951.106013888886</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45951.106013888886</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45951.106013888886</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45951.106013888886</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45951.106013888886</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45951.106013888886</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45951.106013888886</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45951.106013888886</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45951.106013888886</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45951.106013888886</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45951.106013888886</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45951.106013888886</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45951.106013888886</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45951.106013888886</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45951.106013888886</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45951.106013888886</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45951.106013888886</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45951.106013888886</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45951.106013888886</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45951.106013888886</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45951.106013888886</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45951.106013888886</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45951.106013888886</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45951.106013888886</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45951.106013888886</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45951.106013888886</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45951.106013888886</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45951.106013888886</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45951.106013888886</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45951.106013888886</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45951.106013888886</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45951.106013888886</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45951.106013888886</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45951.106013888886</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45951.106013888886</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45951.106013888886</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45951.106013888886</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45951.106013888886</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45951.106013888886</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45951.106013888886</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45951.106013888886</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45951.106013888886</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45951.106013888886</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45951.106013888886</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45951.106013888886</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45951.106013888886</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45951.106013888886</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45951.106013888886</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45951.106013888886</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45951.106013888886</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45951.106013888886</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45951.106013888886</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45951.106013888886</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45951.106013888886</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45951.106013888886</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45951.106013888886</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45951.106013888886</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45951.106013888886</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45951.106013888886</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45951.106013888886</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45951.106013888886</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45951.106013888886</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45951.106013888886</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45951.106013888886</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45951.106013888886</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45951.106013888886</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45951.106013888886</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45951.106013888886</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45951.106013888886</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45951.106013888886</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45951.106013888886</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45951.106013888886</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45951.106013888886</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45951.106013888886</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45951.106013888886</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45951.106013888886</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45951.106013888886</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45951.106013888886</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45951.106013888886</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45951.106013888886</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45951.106013888886</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45951.106013888886</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45951.106013888886</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45951.106013888886</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45951.106013888886</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45951.106013888886</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45951.106013888886</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45951.106013888886</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45951.106013888886</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45951.106013888886</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45951.106013888886</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45951.106013888886</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45951.106013888886</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45951.106013888886</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45951.106013888886</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45951.106013888886</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45951.106013888886</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45951.106013888886</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45951.106013888886</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45951.106013888886</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45951.106013888886</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45951.106013888886</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45951.106013888886</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45951.106013888886</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45951.106013888886</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45951.106013888886</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45951.106013888886</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45951.106013888886</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45951.106013888886</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45951.106013888886</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45951.106013888886</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45951.106013888886</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45951.106013888886</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45951.106013888886</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45951.106013888886</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45951.106013888886</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45951.106013888886</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45951.106013888886</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45951.106013888886</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45951.106013888886</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45951.106013888886</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45951.106013888886</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45951.106013888886</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45951.106013888886</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45951.106013888886</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45951.106013888886</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45951.106013888886</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45951.106013888886</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45951.106013888886</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45951.106013888886</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45951.106013888886</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45951.106013888886</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45951.106013888886</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45951.106013888886</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45951.106013888886</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45951.106013888886</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45951.106013888886</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45951.106013888886</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45951.106013888886</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45951.106013888886</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45951.106013888886</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45951.106013888886</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45951.106013888886</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45951.106013888886</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45951.106013888886</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45951.106013888886</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45951.106013888886</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45951.106013888886</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45951.106013888886</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45951.106013888886</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45951.106013888886</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45951.106013888886</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45951.106013888886</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45951.106013888886</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45951.106013888886</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45951.106013888886</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45951.106013888886</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45951.106013888886</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45951.106013888886</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45951.106013888886</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45951.106013888886</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45951.106013888886</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45951.106013888886</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45951.106013888886</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45951.106013888886</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45951.106013888886</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45951.106013888886</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45951.106013888886</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45951.106013888886</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45951.106013888886</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45951.106013888886</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45951.106013888886</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45951.106013888886</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45951.106013888886</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45951.106013888886</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45951.106013888886</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45951.106013888886</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45951.106013888886</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45951.106013888886</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45951.106013888886</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45951.106013888886</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45951.106013888886</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45951.106013888886</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45951.106013888886</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45951.106013888886</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45951.106013888886</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45951.106013888886</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45951.106013888886</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45951.106013888886</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45951.106013888886</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45951.106013888886</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45951.106013888886</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45951.106013888886</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45951.106013888886</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45951.106013888886</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45951.106013888886</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45951.106013888886</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45951.106013888886</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45951.106013888886</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45951.106013888886</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45951.106013888886</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45951.106013888886</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45951.106013888886</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45951.106013888886</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45951.106013888886</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45951.106013888886</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45951.106013888886</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45951.106013888886</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45951.106013888886</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45951.106013888886</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45951.106013888886</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45951.106013888886</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45951.106013888886</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45951.106013888886</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45951.106013888886</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45951.106013888886</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45951.106013888886</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45951.106013888886</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45951.106013888886</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45951.106013888886</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45951.106013888886</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45951.106013888886</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45951.106013888886</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45951.106013888886</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45951.106013888886</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45951.106013888886</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45951.106013888886</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45951.106013888886</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45951.106013888886</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45951.106013888886</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45951.106013888886</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45951.106013888886</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45951.106013888886</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45951.106013888886</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45951.106013888886</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45951.106013888886</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45951.106013888886</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45951.106013888886</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45951.106013888886</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45951.106013888886</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45951.106013888886</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45951.106013888886</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45951.106013888886</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45951.106013888886</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45951.106013888886</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45951.106013888886</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45951.106013888886</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45951.106013888886</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45951.106013888886</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45951.106013888886</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45951.106013888886</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45951.106013888886</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45951.106013888886</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45951.106013888886</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45951.106013888886</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45951.106013888886</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45951.106013888886</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45951.106013888886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45951.106013888886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45951.106013888886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45951.106013888886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45951.106013888886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45951.106013888886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45951.106013888886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45951.106013888886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45951.106013888886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45951.106013888886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45951.106013888886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45951.106013888886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45951.106013888886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45951.106013888886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45951.106013888886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45951.106013888886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45951.106013888886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45951.106013888886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45951.106013888886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45951.106013888886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45951.106013888886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45951.106013888886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45951.106013888886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45951.106013888886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45951.106013888886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45951.106013888886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45951.106013888886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45951.106013888886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45951.106013888886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45951.106013888886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45951.106013888886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45951.106013888886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45951.106013888886</v>
      </c>
      <c r="H34" s="109"/>
      <c r="I34" s="105" t="str">
        <f>IFERROR(VLOOKUP(D34,DB!A:F,6,0),"")</f>
        <v/>
      </c>
      <c r="J34" s="104" t="str">
        <f>IFERROR(VLOOKUP(D34,DB!A:G,7,0),"")</f>
        <v/>
      </c>
      <c r="K34" s="110"/>
      <c r="L34" s="111"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2025-10-20T23:33:41Z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