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5587" documentId="13_ncr:1_{F6CB121F-512D-4AA6-A0C1-0FB36C537598}" xr6:coauthVersionLast="47" xr6:coauthVersionMax="47" xr10:uidLastSave="{3C36A11A-5503-49C3-ACD8-11D2C240D78F}"/>
  <bookViews>
    <workbookView xWindow="-109" yWindow="-109" windowWidth="26301" windowHeight="14169"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7" i="6" l="1"/>
  <c r="G8" i="6"/>
  <c r="G9" i="6"/>
  <c r="G10" i="6"/>
  <c r="G11" i="6"/>
  <c r="G7" i="4"/>
  <c r="G8" i="4"/>
  <c r="G9" i="4"/>
  <c r="B4" i="4"/>
  <c r="G4" i="4"/>
  <c r="I4" i="4"/>
  <c r="J4" i="4"/>
  <c r="L4" i="4"/>
  <c r="B5" i="4"/>
  <c r="G5" i="4"/>
  <c r="I5" i="4"/>
  <c r="J5" i="4"/>
  <c r="L5" i="4"/>
  <c r="B6" i="4"/>
  <c r="G6" i="4"/>
  <c r="I6" i="4"/>
  <c r="J6" i="4"/>
  <c r="L6" i="4"/>
  <c r="B7" i="4"/>
  <c r="I7" i="4"/>
  <c r="J7" i="4"/>
  <c r="L7" i="4"/>
  <c r="B8" i="4"/>
  <c r="I8" i="4"/>
  <c r="J8" i="4"/>
  <c r="L8" i="4"/>
  <c r="B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G6" i="3"/>
  <c r="G7" i="3"/>
  <c r="G8" i="3"/>
  <c r="G9" i="3"/>
  <c r="I3" i="4"/>
  <c r="J3" i="4"/>
  <c r="I3" i="6"/>
  <c r="I4" i="6"/>
  <c r="L6" i="3"/>
  <c r="J6" i="3"/>
  <c r="I6" i="3"/>
  <c r="B6" i="3"/>
  <c r="L3" i="6"/>
  <c r="L4" i="6"/>
  <c r="L2" i="6"/>
  <c r="J4" i="6"/>
  <c r="J3" i="6"/>
  <c r="J2" i="6"/>
  <c r="I2" i="6"/>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L72" i="5"/>
  <c r="J72" i="5"/>
  <c r="I72" i="5"/>
  <c r="G72" i="5"/>
  <c r="B72"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L4" i="5"/>
  <c r="L5" i="5"/>
  <c r="L6" i="5"/>
  <c r="L7" i="5"/>
  <c r="L8" i="5"/>
  <c r="L9" i="5"/>
  <c r="L10" i="5"/>
  <c r="L11" i="5"/>
  <c r="L12" i="5"/>
  <c r="L13" i="5"/>
  <c r="L14" i="5"/>
  <c r="L15" i="5"/>
  <c r="L16" i="5"/>
  <c r="L17" i="5"/>
  <c r="L18" i="5"/>
  <c r="L19" i="5"/>
  <c r="L20" i="5"/>
  <c r="L21" i="5"/>
  <c r="L22" i="5"/>
  <c r="L23" i="5"/>
  <c r="L24" i="5"/>
  <c r="J4" i="5"/>
  <c r="J5" i="5"/>
  <c r="J6" i="5"/>
  <c r="J7" i="5"/>
  <c r="J8" i="5"/>
  <c r="J9" i="5"/>
  <c r="J10" i="5"/>
  <c r="J11" i="5"/>
  <c r="J12" i="5"/>
  <c r="J13" i="5"/>
  <c r="J14" i="5"/>
  <c r="J15" i="5"/>
  <c r="J16" i="5"/>
  <c r="J17" i="5"/>
  <c r="J18" i="5"/>
  <c r="J19" i="5"/>
  <c r="J20" i="5"/>
  <c r="J21" i="5"/>
  <c r="J22" i="5"/>
  <c r="J23" i="5"/>
  <c r="J24" i="5"/>
  <c r="I4" i="5"/>
  <c r="I5" i="5"/>
  <c r="I6" i="5"/>
  <c r="I7" i="5"/>
  <c r="I8" i="5"/>
  <c r="I9" i="5"/>
  <c r="I10" i="5"/>
  <c r="I11" i="5"/>
  <c r="I12" i="5"/>
  <c r="I13" i="5"/>
  <c r="I14" i="5"/>
  <c r="I15" i="5"/>
  <c r="I16" i="5"/>
  <c r="I17" i="5"/>
  <c r="I18" i="5"/>
  <c r="I19" i="5"/>
  <c r="I20" i="5"/>
  <c r="I21" i="5"/>
  <c r="I22" i="5"/>
  <c r="I23" i="5"/>
  <c r="I24" i="5"/>
  <c r="G4" i="5"/>
  <c r="G5" i="5"/>
  <c r="G6" i="5"/>
  <c r="G7" i="5"/>
  <c r="G8" i="5"/>
  <c r="G9" i="5"/>
  <c r="G10" i="5"/>
  <c r="G11" i="5"/>
  <c r="G12" i="5"/>
  <c r="G13" i="5"/>
  <c r="G14" i="5"/>
  <c r="G15" i="5"/>
  <c r="G16" i="5"/>
  <c r="G17" i="5"/>
  <c r="G18" i="5"/>
  <c r="G19" i="5"/>
  <c r="G20" i="5"/>
  <c r="G21" i="5"/>
  <c r="G22" i="5"/>
  <c r="G23" i="5"/>
  <c r="G24" i="5"/>
  <c r="B4" i="5"/>
  <c r="B5" i="5"/>
  <c r="B6" i="5"/>
  <c r="B7" i="5"/>
  <c r="B8" i="5"/>
  <c r="B9" i="5"/>
  <c r="B10" i="5"/>
  <c r="B11" i="5"/>
  <c r="B12" i="5"/>
  <c r="B13" i="5"/>
  <c r="B14" i="5"/>
  <c r="B15" i="5"/>
  <c r="B16" i="5"/>
  <c r="B17" i="5"/>
  <c r="B18" i="5"/>
  <c r="B19" i="5"/>
  <c r="B20" i="5"/>
  <c r="B21" i="5"/>
  <c r="B22" i="5"/>
  <c r="B23" i="5"/>
  <c r="B24"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G6" i="6"/>
  <c r="I6" i="6"/>
  <c r="J6" i="6"/>
  <c r="L6" i="6"/>
  <c r="B7" i="6"/>
  <c r="I7" i="6"/>
  <c r="J7" i="6"/>
  <c r="L7" i="6"/>
  <c r="B8" i="6"/>
  <c r="I8" i="6"/>
  <c r="J8" i="6"/>
  <c r="L8" i="6"/>
  <c r="B9" i="6"/>
  <c r="I9" i="6"/>
  <c r="J9" i="6"/>
  <c r="L9" i="6"/>
  <c r="B10" i="6"/>
  <c r="I10" i="6"/>
  <c r="J10" i="6"/>
  <c r="L10" i="6"/>
  <c r="B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2" i="3"/>
  <c r="B3" i="3"/>
  <c r="B4" i="3"/>
  <c r="B5"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L2" i="3"/>
  <c r="L3" i="3"/>
  <c r="L4" i="3"/>
  <c r="L5"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J2" i="3"/>
  <c r="J3" i="3"/>
  <c r="J4" i="3"/>
  <c r="J5"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I2" i="3"/>
  <c r="I3" i="3"/>
  <c r="I4" i="3"/>
  <c r="I5"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B2" i="5"/>
  <c r="G2" i="5"/>
  <c r="I2" i="5"/>
  <c r="J2" i="5"/>
  <c r="G2" i="3"/>
  <c r="G3" i="3"/>
  <c r="G4" i="3"/>
  <c r="G5"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alcChain>
</file>

<file path=xl/sharedStrings.xml><?xml version="1.0" encoding="utf-8"?>
<sst xmlns="http://schemas.openxmlformats.org/spreadsheetml/2006/main" count="178592" uniqueCount="39080">
  <si>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</si>
  <si>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</si>
  <si>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</si>
  <si>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</si>
  <si>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</si>
  <si>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</si>
  <si>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</si>
  <si>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</si>
  <si>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</si>
  <si>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</si>
  <si>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</si>
  <si>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</si>
  <si>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</si>
  <si>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</si>
  <si>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</si>
  <si>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</si>
  <si>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</si>
  <si>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</si>
  <si>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</si>
  <si>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</si>
  <si>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</si>
  <si>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</si>
  <si>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</si>
  <si>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</si>
  <si>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</si>
  <si>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</si>
  <si>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</si>
  <si>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</si>
  <si>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</si>
  <si>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</si>
  <si>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</si>
  <si>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</si>
  <si>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</si>
  <si>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</si>
  <si>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</si>
  <si>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</si>
  <si>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</si>
  <si>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</si>
  <si>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</si>
  <si>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</si>
  <si>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</si>
  <si>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</si>
  <si>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</si>
  <si>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</si>
  <si>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</si>
  <si>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</si>
  <si>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</si>
  <si>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</si>
  <si>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</si>
  <si>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</si>
  <si>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</si>
  <si>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</si>
  <si>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</si>
  <si>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</si>
  <si>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</si>
  <si>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</si>
  <si>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</si>
  <si>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</si>
  <si>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</si>
  <si>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</si>
  <si>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</si>
  <si>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</si>
  <si>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</si>
  <si>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</si>
  <si>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</si>
  <si>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</si>
  <si>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</si>
  <si>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</si>
  <si>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</si>
  <si>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</si>
  <si>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</si>
  <si>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</si>
  <si>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</si>
  <si>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</si>
  <si>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</si>
  <si>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</si>
  <si>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</si>
  <si>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</si>
  <si>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</si>
  <si>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</si>
  <si>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</si>
  <si>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</si>
  <si>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</si>
  <si>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</si>
  <si>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</si>
  <si>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</si>
  <si>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</si>
  <si>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</si>
  <si>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</si>
  <si>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</si>
  <si>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</si>
  <si>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</si>
  <si>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</si>
  <si>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</si>
  <si>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</si>
  <si>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</si>
  <si>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</si>
  <si>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</si>
  <si>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</si>
  <si>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</si>
  <si>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</si>
  <si>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</si>
  <si>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</si>
  <si>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</si>
  <si>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</si>
  <si>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</si>
  <si>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</si>
  <si>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</si>
  <si>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</si>
  <si>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</si>
  <si>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</si>
  <si>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</si>
  <si>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</si>
  <si>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</si>
  <si>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</si>
  <si>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</si>
  <si>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</si>
  <si>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</si>
  <si>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</si>
  <si>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</si>
  <si>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</si>
  <si>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</si>
  <si>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</si>
  <si>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</si>
  <si>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</si>
  <si>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</si>
  <si>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</si>
  <si>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</si>
  <si>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</si>
  <si>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</si>
  <si>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</si>
  <si>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</si>
  <si>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</si>
  <si>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</si>
  <si>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</si>
  <si>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</si>
  <si>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</si>
  <si>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</si>
  <si>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</si>
  <si>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</si>
  <si>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</si>
  <si>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</si>
  <si>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</si>
  <si>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</si>
  <si>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</si>
  <si>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</si>
  <si>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</si>
  <si>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</si>
  <si>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</si>
  <si>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</si>
  <si>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</si>
  <si>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</si>
  <si>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</si>
  <si>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</si>
  <si>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</si>
  <si>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</si>
  <si>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</si>
  <si>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</si>
  <si>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</si>
  <si>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</si>
  <si>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</si>
  <si>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</si>
  <si>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</si>
  <si>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</si>
  <si>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</si>
  <si>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</si>
  <si>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</si>
  <si>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</si>
  <si>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</si>
  <si>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</si>
  <si>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</si>
  <si>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</si>
  <si>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</si>
  <si>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</si>
  <si>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</si>
  <si>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</si>
  <si>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</si>
  <si>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</si>
  <si>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</si>
  <si>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</si>
  <si>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</si>
  <si>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</si>
  <si>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</si>
  <si>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</si>
  <si>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</si>
  <si>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</si>
  <si>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</si>
  <si>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</si>
  <si>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</si>
  <si>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</si>
  <si>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</si>
  <si>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</si>
  <si>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</si>
  <si>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</si>
  <si>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</si>
  <si>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</si>
  <si>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</si>
  <si>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</si>
  <si>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</si>
  <si>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</si>
  <si>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</si>
  <si>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</si>
  <si>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</si>
  <si>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</si>
  <si>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</si>
  <si>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</si>
  <si>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</si>
  <si>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</si>
  <si>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</si>
  <si>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</si>
  <si>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</si>
  <si>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</si>
  <si>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</si>
  <si>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</si>
  <si>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</si>
  <si>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</si>
  <si>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</si>
  <si>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</si>
  <si>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</si>
  <si>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</si>
  <si>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</si>
  <si>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</si>
  <si>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</si>
  <si>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</si>
  <si>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</si>
  <si>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</si>
  <si>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</si>
  <si>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</si>
  <si>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</si>
  <si>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</si>
  <si>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</si>
  <si>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</si>
  <si>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</si>
  <si>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</si>
  <si>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</si>
  <si>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</si>
  <si>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</si>
  <si>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</si>
  <si>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</si>
  <si>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</si>
  <si>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</si>
  <si>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</si>
  <si>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</si>
  <si>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</si>
  <si>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</si>
  <si>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</si>
  <si>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</si>
  <si>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</si>
  <si>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</si>
  <si>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</si>
  <si>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</si>
  <si>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</si>
  <si>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</si>
  <si>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</si>
  <si>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</si>
  <si>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</si>
  <si>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</si>
  <si>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</si>
  <si>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</si>
  <si>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</si>
  <si>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</si>
  <si>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</si>
  <si>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</si>
  <si>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</si>
  <si>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</si>
  <si>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</si>
  <si>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</si>
  <si>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</si>
  <si>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</si>
  <si>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</si>
  <si>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</si>
  <si>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</si>
  <si>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</si>
  <si>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</si>
  <si>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</si>
  <si>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</si>
  <si>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</si>
  <si>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</si>
  <si>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</si>
  <si>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</si>
  <si>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</si>
  <si>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</si>
  <si>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</si>
  <si>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</si>
  <si>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</si>
  <si>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</si>
  <si>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</si>
  <si>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</si>
  <si>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</si>
  <si>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</si>
  <si>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</si>
  <si>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</si>
  <si>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</si>
  <si>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</si>
  <si>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</si>
  <si>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</si>
  <si>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</si>
  <si>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</si>
  <si>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</si>
  <si>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</si>
  <si>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</si>
  <si>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</si>
  <si>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</si>
  <si>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</si>
  <si>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</si>
  <si>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</si>
  <si>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</si>
  <si>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</si>
  <si>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</si>
  <si>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</si>
  <si>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</si>
  <si>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</si>
  <si>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</si>
  <si>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</si>
  <si>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</si>
  <si>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</si>
  <si>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</si>
  <si>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</si>
  <si>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</si>
  <si>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</si>
  <si>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</si>
  <si>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</si>
  <si>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</si>
  <si>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</si>
  <si>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</si>
  <si>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</si>
  <si>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</si>
  <si>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</si>
  <si>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</si>
  <si>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</si>
  <si>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</si>
  <si>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</si>
  <si>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</si>
  <si>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</si>
  <si>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</si>
  <si>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</si>
  <si>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</si>
  <si>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</si>
  <si>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</si>
  <si>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</si>
  <si>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</si>
  <si>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</si>
  <si>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</si>
  <si>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</si>
  <si>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</si>
  <si>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</si>
  <si>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</si>
  <si>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</si>
  <si>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</si>
  <si>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</si>
  <si>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</si>
  <si>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</si>
  <si>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</si>
  <si>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</si>
  <si>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</si>
  <si>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</si>
  <si>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</si>
  <si>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</si>
  <si>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</si>
  <si>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</si>
  <si>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</si>
  <si>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</si>
  <si>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</si>
  <si>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</si>
  <si>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</si>
  <si>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</si>
  <si>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</si>
  <si>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</si>
  <si>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</si>
  <si>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</si>
  <si>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</si>
  <si>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</si>
  <si>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</si>
  <si>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</si>
  <si>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</si>
  <si>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</si>
  <si>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</si>
  <si>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</si>
  <si>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</si>
  <si>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</si>
  <si>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</si>
  <si>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</si>
  <si>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</si>
  <si>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</si>
  <si>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</si>
  <si>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</si>
  <si>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</si>
  <si>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</si>
  <si>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</si>
  <si>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</si>
  <si>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</si>
  <si>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</si>
  <si>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</si>
  <si>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</si>
  <si>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</si>
  <si>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</si>
  <si>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</si>
  <si>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</si>
  <si>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</si>
  <si>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</si>
  <si>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</si>
  <si>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</si>
  <si>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</si>
  <si>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</si>
  <si>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</si>
  <si>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</si>
  <si>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</si>
  <si>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</si>
  <si>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</si>
  <si>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</si>
  <si>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</si>
  <si>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</si>
  <si>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</si>
  <si>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</si>
  <si>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</si>
  <si>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</si>
  <si>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</si>
  <si>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</si>
  <si>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</si>
  <si>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</si>
  <si>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</si>
  <si>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</si>
  <si>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</si>
  <si>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</si>
  <si>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</si>
  <si>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</si>
  <si>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</si>
  <si>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</si>
  <si>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</si>
  <si>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</si>
  <si>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</si>
  <si>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</si>
  <si>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</si>
  <si>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</si>
  <si>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</si>
  <si>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</si>
  <si>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</si>
  <si>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</si>
  <si>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</si>
  <si>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</si>
  <si>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</si>
  <si>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</si>
  <si>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</si>
  <si>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</si>
  <si>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</si>
  <si>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</si>
  <si>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</si>
  <si>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</si>
  <si>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</si>
  <si>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</si>
  <si>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</si>
  <si>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</si>
  <si>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</si>
  <si>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</si>
  <si>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</si>
  <si>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</si>
  <si>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</si>
  <si>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</si>
  <si>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</si>
  <si>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</si>
  <si>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</si>
  <si>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</si>
  <si>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</si>
  <si>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</si>
  <si>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</si>
  <si>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</si>
  <si>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</si>
  <si>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</si>
  <si>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</si>
  <si>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</si>
  <si>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</si>
  <si>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</si>
  <si>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</si>
  <si>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</si>
  <si>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</si>
  <si>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</si>
  <si>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</si>
  <si>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</si>
  <si>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</si>
  <si>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</si>
  <si>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</si>
  <si>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</si>
  <si>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</si>
  <si>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</si>
  <si>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</si>
  <si>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</si>
  <si>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</si>
  <si>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</si>
  <si>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</si>
  <si>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</si>
  <si>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</si>
  <si>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</si>
  <si>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</si>
  <si>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</si>
  <si>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</si>
  <si>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</si>
  <si>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</si>
  <si>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</si>
  <si>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</si>
  <si>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</si>
  <si>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</si>
  <si>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</si>
  <si>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</si>
  <si>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</si>
  <si>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</si>
  <si>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</si>
  <si>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</si>
  <si>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</si>
  <si>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</si>
  <si>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</si>
  <si>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</si>
  <si>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</si>
  <si>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</si>
  <si>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</si>
  <si>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</si>
  <si>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</si>
  <si>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</si>
  <si>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</si>
  <si>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</si>
  <si>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</si>
  <si>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</si>
  <si>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</si>
  <si>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</si>
  <si>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</si>
  <si>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</si>
  <si>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</si>
  <si>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</si>
  <si>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</si>
  <si>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</si>
  <si>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</si>
  <si>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</si>
  <si>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</si>
  <si>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</si>
  <si>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</si>
  <si>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</si>
  <si>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</si>
  <si>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</si>
  <si>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</si>
  <si>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</si>
  <si>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</si>
  <si>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</si>
  <si>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</si>
  <si>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</si>
  <si>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</si>
  <si>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</si>
  <si>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</si>
  <si>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</si>
  <si>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</si>
  <si>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</si>
  <si>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</si>
  <si>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</si>
  <si>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</si>
  <si>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</si>
  <si>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</si>
  <si>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</si>
  <si>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</si>
  <si>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</si>
  <si>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</si>
  <si>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</si>
  <si>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</si>
  <si>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</si>
  <si>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</si>
  <si>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</si>
  <si>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</si>
  <si>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</si>
  <si>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</si>
  <si>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</si>
  <si>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</si>
  <si>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</si>
  <si>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</si>
  <si>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</si>
  <si>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</si>
  <si>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</si>
  <si>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</si>
  <si>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</si>
  <si>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</si>
  <si>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</si>
  <si>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</si>
  <si>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</si>
  <si>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</si>
  <si>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</si>
  <si>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</si>
  <si>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</si>
  <si>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</si>
  <si>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</si>
  <si>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</si>
  <si>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</si>
  <si>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</si>
  <si>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</si>
  <si>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</si>
  <si>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</si>
  <si>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</si>
  <si>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</si>
  <si>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</si>
  <si>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</si>
  <si>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</si>
  <si>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</si>
  <si>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</si>
  <si>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</si>
  <si>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</si>
  <si>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</si>
  <si>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</si>
  <si>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</si>
  <si>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</si>
  <si>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</si>
  <si>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</si>
  <si>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</si>
  <si>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</si>
  <si>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</si>
  <si>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</si>
  <si>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</si>
  <si>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</si>
  <si>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</si>
  <si>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</si>
  <si>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</si>
  <si>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</si>
  <si>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</si>
  <si>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</si>
  <si>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</si>
  <si>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</si>
  <si>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</si>
  <si>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</si>
  <si>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</si>
  <si>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</si>
  <si>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</si>
  <si>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</si>
  <si>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</si>
  <si>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</si>
  <si>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</si>
  <si>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</si>
  <si>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</si>
  <si>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</si>
  <si>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</si>
  <si>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</si>
  <si>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</si>
  <si>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</si>
  <si>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</si>
  <si>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</si>
  <si>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</si>
  <si>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</si>
  <si>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</si>
  <si>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</si>
  <si>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</si>
  <si>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</si>
  <si>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</si>
  <si>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</si>
  <si>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</si>
  <si>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</si>
  <si>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</si>
  <si>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</si>
  <si>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</si>
  <si>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</si>
  <si>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</si>
  <si>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</si>
  <si>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</si>
  <si>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</si>
  <si>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</si>
  <si>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</si>
  <si>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</si>
  <si>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</si>
  <si>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</si>
  <si>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</si>
  <si>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</si>
  <si>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</si>
  <si>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</si>
  <si>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</si>
  <si>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</si>
  <si>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</si>
  <si>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</si>
  <si>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</si>
  <si>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</si>
  <si>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</si>
  <si>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</si>
  <si>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</si>
  <si>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</si>
  <si>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</si>
  <si>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</si>
  <si>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</si>
  <si>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</si>
  <si>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</si>
  <si>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</si>
  <si>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</si>
  <si>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</si>
  <si>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</si>
  <si>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</si>
  <si>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</si>
  <si>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</si>
  <si>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</si>
  <si>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</si>
  <si>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</si>
  <si>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</si>
  <si>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</si>
  <si>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</si>
  <si>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</si>
  <si>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</si>
  <si>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</si>
  <si>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</si>
  <si>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</si>
  <si>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</si>
  <si>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</si>
  <si>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</si>
  <si>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</si>
  <si>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</si>
  <si>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</si>
  <si>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</si>
  <si>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</si>
  <si>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</si>
  <si>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</si>
  <si>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</si>
  <si>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</si>
  <si>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</si>
  <si>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</si>
  <si>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</si>
  <si>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</si>
  <si>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</si>
  <si>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</si>
  <si>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</si>
  <si>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</si>
  <si>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</si>
  <si>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</si>
  <si>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</si>
  <si>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</si>
  <si>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</si>
  <si>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</si>
  <si>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</si>
  <si>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</si>
  <si>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</si>
  <si>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</si>
  <si>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</si>
  <si>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</si>
  <si>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</si>
  <si>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</si>
  <si>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</si>
  <si>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</si>
  <si>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</si>
  <si>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</si>
  <si>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</si>
  <si>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</si>
  <si>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</si>
  <si>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</si>
  <si>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</si>
  <si>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</si>
  <si>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</si>
  <si>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</si>
  <si>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</si>
  <si>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</si>
  <si>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</si>
  <si>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</si>
  <si>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</si>
  <si>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</si>
  <si>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</si>
  <si>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</si>
  <si>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</si>
  <si>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</si>
  <si>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</si>
  <si>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</si>
  <si>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</si>
  <si>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</si>
  <si>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</si>
  <si>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</si>
  <si>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</si>
  <si>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</si>
  <si>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</si>
  <si>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</si>
  <si>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</si>
  <si>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</si>
  <si>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</si>
  <si>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</si>
  <si>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</si>
  <si>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</si>
  <si>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</si>
  <si>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</si>
  <si>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</si>
  <si>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</si>
  <si>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</si>
  <si>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</si>
  <si>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</si>
  <si>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</si>
  <si>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</si>
  <si>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</si>
  <si>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</si>
  <si>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</si>
  <si>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</si>
  <si>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</si>
  <si>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</si>
  <si>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</si>
  <si>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</si>
  <si>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</si>
  <si>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</si>
  <si>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</si>
  <si>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</si>
  <si>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</si>
  <si>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</si>
  <si>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</si>
  <si>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</si>
  <si>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</si>
  <si>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</si>
  <si>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</si>
  <si>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</si>
  <si>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</si>
  <si>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</si>
  <si>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</si>
  <si>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</si>
  <si>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</si>
  <si>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</si>
  <si>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</si>
  <si>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</si>
  <si>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</si>
  <si>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</si>
  <si>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</si>
  <si>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</si>
  <si>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</si>
  <si>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</si>
  <si>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</si>
  <si>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</si>
  <si>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</si>
  <si>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</si>
  <si>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</si>
  <si>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</si>
  <si>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</si>
  <si>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</si>
  <si>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</si>
  <si>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</si>
  <si>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</si>
  <si>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</si>
  <si>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</si>
  <si>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</si>
  <si>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</si>
  <si>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</si>
  <si>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</si>
  <si>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</si>
  <si>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</si>
  <si>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</si>
  <si>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</si>
  <si>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</si>
  <si>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</si>
  <si>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</si>
  <si>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</si>
  <si>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</si>
  <si>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</si>
  <si>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</si>
  <si>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</si>
  <si>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</si>
  <si>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</si>
  <si>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</si>
  <si>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</si>
  <si>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</si>
  <si>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</si>
  <si>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</si>
  <si>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</si>
  <si>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</si>
  <si>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</si>
  <si>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</si>
  <si>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</si>
  <si>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</si>
  <si>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</si>
  <si>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</si>
  <si>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</si>
  <si>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</si>
  <si>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</si>
  <si>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</si>
  <si>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</si>
  <si>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</si>
  <si>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</si>
  <si>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</si>
  <si>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</si>
  <si>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</si>
  <si>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</si>
  <si>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</si>
  <si>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</si>
  <si>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</si>
  <si>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</si>
  <si>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</si>
  <si>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</si>
  <si>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</si>
  <si>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</si>
  <si>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</si>
  <si>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</si>
  <si>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</si>
  <si>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</si>
  <si>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</si>
  <si>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</si>
  <si>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</si>
  <si>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</si>
  <si>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</si>
  <si>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</si>
  <si>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</si>
  <si>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</si>
  <si>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</si>
  <si>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</si>
  <si>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</si>
  <si>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</si>
  <si>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</si>
  <si>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</si>
  <si>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</si>
  <si>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</si>
  <si>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</si>
  <si>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</si>
  <si>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</si>
  <si>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</si>
  <si>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</si>
  <si>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</si>
  <si>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</si>
  <si>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</si>
  <si>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</si>
  <si>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</si>
  <si>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</si>
  <si>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</si>
  <si>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</si>
  <si>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</si>
  <si>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</si>
  <si>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</si>
  <si>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</si>
  <si>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</si>
  <si>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</si>
  <si>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</si>
  <si>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</si>
  <si>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</si>
  <si>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</si>
  <si>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</si>
  <si>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</si>
  <si>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</si>
  <si>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</si>
  <si>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</si>
  <si>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</si>
  <si>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</si>
  <si>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</si>
  <si>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</si>
  <si>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</si>
  <si>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</si>
  <si>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</si>
  <si>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</si>
  <si>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</si>
  <si>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</si>
  <si>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</si>
  <si>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</si>
  <si>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</si>
  <si>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</si>
  <si>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</si>
  <si>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</si>
  <si>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</si>
  <si>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</si>
  <si>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</si>
  <si>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</si>
  <si>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</si>
  <si>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</si>
  <si>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</si>
  <si>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</si>
  <si>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</si>
  <si>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</si>
  <si>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</si>
  <si>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</si>
  <si>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</si>
  <si>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</si>
  <si>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</si>
  <si>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</si>
  <si>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</si>
  <si>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</si>
  <si>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</si>
  <si>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</si>
  <si>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</si>
  <si>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</si>
  <si>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</si>
  <si>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</si>
  <si>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</si>
  <si>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</si>
  <si>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</si>
  <si>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</si>
  <si>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</si>
  <si>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</si>
  <si>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</si>
  <si>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</si>
  <si>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</si>
  <si>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</si>
  <si>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</si>
  <si>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</si>
  <si>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</si>
  <si>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</si>
  <si>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</si>
  <si>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</si>
  <si>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</si>
  <si>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</si>
  <si>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</si>
  <si>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</si>
  <si>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</si>
  <si>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</si>
  <si>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</si>
  <si>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</si>
  <si>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</si>
  <si>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</si>
  <si>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</si>
  <si>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</si>
  <si>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</si>
  <si>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</si>
  <si>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</si>
  <si>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</si>
  <si>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</si>
  <si>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</si>
  <si>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</si>
  <si>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</si>
  <si>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</si>
  <si>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</si>
  <si>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</si>
  <si>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</si>
  <si>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</si>
  <si>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</si>
  <si>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</si>
  <si>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</si>
  <si>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</si>
  <si>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</si>
  <si>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</si>
  <si>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</si>
  <si>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</si>
  <si>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</si>
  <si>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</si>
  <si>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</si>
  <si>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</si>
  <si>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</si>
  <si>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</si>
  <si>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</si>
  <si>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</si>
  <si>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</si>
  <si>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</si>
  <si>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</si>
  <si>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</si>
  <si>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</si>
  <si>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</si>
  <si>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</si>
  <si>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</si>
  <si>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</si>
  <si>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</si>
  <si>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</si>
  <si>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</si>
  <si>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</si>
  <si>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</si>
  <si>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</si>
  <si>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</si>
  <si>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</si>
  <si>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</si>
  <si>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</si>
  <si>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</si>
  <si>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</si>
  <si>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</si>
  <si>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</si>
  <si>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</si>
  <si>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</si>
  <si>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</si>
  <si>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</si>
  <si>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</si>
  <si>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</si>
  <si>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</si>
  <si>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</si>
  <si>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</si>
  <si>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</si>
  <si>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</si>
  <si>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</si>
  <si>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</si>
  <si>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</si>
  <si>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</si>
  <si>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</si>
  <si>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</si>
  <si>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</si>
  <si>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</si>
  <si>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</si>
  <si>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</si>
  <si>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</si>
  <si>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</si>
  <si>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</si>
  <si>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</si>
  <si>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</si>
  <si>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</si>
  <si>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</si>
  <si>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</si>
  <si>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</si>
  <si>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</si>
  <si>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</si>
  <si>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</si>
  <si>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</si>
  <si>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</si>
  <si>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</si>
  <si>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</si>
  <si>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</si>
  <si>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</si>
  <si>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</si>
  <si>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</si>
  <si>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</si>
  <si>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</si>
  <si>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</si>
  <si>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</si>
  <si>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</si>
  <si>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</si>
  <si>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</si>
  <si>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</si>
  <si>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</si>
  <si>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</si>
  <si>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</si>
  <si>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</si>
  <si>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</si>
  <si>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</si>
  <si>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</si>
  <si>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</si>
  <si>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</si>
  <si>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</si>
  <si>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</si>
  <si>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</si>
  <si>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</si>
  <si>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</si>
  <si>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</si>
  <si>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</si>
  <si>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</si>
  <si>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</si>
  <si>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</si>
  <si>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</si>
  <si>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</si>
  <si>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</si>
  <si>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</si>
  <si>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</si>
  <si>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</si>
  <si>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</si>
  <si>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</si>
  <si>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</si>
  <si>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</si>
  <si>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</si>
  <si>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</si>
  <si>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</si>
  <si>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</si>
  <si>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</si>
  <si>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</si>
  <si>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</si>
  <si>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</si>
  <si>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</si>
  <si>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</si>
  <si>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</si>
  <si>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</si>
  <si>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</si>
  <si>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</si>
  <si>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</si>
  <si>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</si>
  <si>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</si>
  <si>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</si>
  <si>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</si>
  <si>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</si>
  <si>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</si>
  <si>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</si>
  <si>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</si>
  <si>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</si>
  <si>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</si>
  <si>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</si>
  <si>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</si>
  <si>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</si>
  <si>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</si>
  <si>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</si>
  <si>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</si>
  <si>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</si>
  <si>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</si>
  <si>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</si>
  <si>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</si>
  <si>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</si>
  <si>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</si>
  <si>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</si>
  <si>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</si>
  <si>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</si>
  <si>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</si>
  <si>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</si>
  <si>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</si>
  <si>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</si>
  <si>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</si>
  <si>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</si>
  <si>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</si>
  <si>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</si>
  <si>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</si>
  <si>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</si>
  <si>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</si>
  <si>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</si>
  <si>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</si>
  <si>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</si>
  <si>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</si>
  <si>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</si>
  <si>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</si>
  <si>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</si>
  <si>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</si>
  <si>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</si>
  <si>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</si>
  <si>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</si>
  <si>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</si>
  <si>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</si>
  <si>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</si>
  <si>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</si>
  <si>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</si>
  <si>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</si>
  <si>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</si>
  <si>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</si>
  <si>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</si>
  <si>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</si>
  <si>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</si>
  <si>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</si>
  <si>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</si>
  <si>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</si>
  <si>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</si>
  <si>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</si>
  <si>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</si>
  <si>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</si>
  <si>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</si>
  <si>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</si>
  <si>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</si>
  <si>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</si>
  <si>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</si>
  <si>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</si>
  <si>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</si>
  <si>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</si>
  <si>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</si>
  <si>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</si>
  <si>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</si>
  <si>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</si>
  <si>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</si>
  <si>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</si>
  <si>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</si>
  <si>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</si>
  <si>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</si>
  <si>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</si>
  <si>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</si>
  <si>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</si>
  <si>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</si>
  <si>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</si>
  <si>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</si>
  <si>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</si>
  <si>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</si>
  <si>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</si>
  <si>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</si>
  <si>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</si>
  <si>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</si>
  <si>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</si>
  <si>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</si>
  <si>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</si>
  <si>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</si>
  <si>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</si>
  <si>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</si>
  <si>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</si>
  <si>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</si>
  <si>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</si>
  <si>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</si>
  <si>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</si>
  <si>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</si>
  <si>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</si>
  <si>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</si>
  <si>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</si>
  <si>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</si>
  <si>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</si>
  <si>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</si>
  <si>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</si>
  <si>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</si>
  <si>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</si>
  <si>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</si>
  <si>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</si>
  <si>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</si>
  <si>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</si>
  <si>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</si>
  <si>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</si>
  <si>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</si>
  <si>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</si>
  <si>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</si>
  <si>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</si>
  <si>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</si>
  <si>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</si>
  <si>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</si>
  <si>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</si>
  <si>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</si>
  <si>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</si>
  <si>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</si>
  <si>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</si>
  <si>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</si>
  <si>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</si>
  <si>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</si>
  <si>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</si>
  <si>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</si>
  <si>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</si>
  <si>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</si>
  <si>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</si>
  <si>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</si>
  <si>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</si>
  <si>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</si>
  <si>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</si>
  <si>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</si>
  <si>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</si>
  <si>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</si>
  <si>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</si>
  <si>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</si>
  <si>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</si>
  <si>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</si>
  <si>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</si>
  <si>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</si>
  <si>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</si>
  <si>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</si>
  <si>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</si>
  <si>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</si>
  <si>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</si>
  <si>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</si>
  <si>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</si>
  <si>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</si>
  <si>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</si>
  <si>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</si>
  <si>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</si>
  <si>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</si>
  <si>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</si>
  <si>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</si>
  <si>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</si>
  <si>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</si>
  <si>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</si>
  <si>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</si>
  <si>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</si>
  <si>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</si>
  <si>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</si>
  <si>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</si>
  <si>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</si>
  <si>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</si>
  <si>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</si>
  <si>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</si>
  <si>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</si>
  <si>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</si>
  <si>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</si>
  <si>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</si>
  <si>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</si>
  <si>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</si>
  <si>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</si>
  <si>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</si>
  <si>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</si>
  <si>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</si>
  <si>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</si>
  <si>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</si>
  <si>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</si>
  <si>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</si>
  <si>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</si>
  <si>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</si>
  <si>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</si>
  <si>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</si>
  <si>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</si>
  <si>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</si>
  <si>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</si>
  <si>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</si>
  <si>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</si>
  <si>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</si>
  <si>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</si>
  <si>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</si>
  <si>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</si>
  <si>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</si>
  <si>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</si>
  <si>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</si>
  <si>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</si>
  <si>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</si>
  <si>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</si>
  <si>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</si>
  <si>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</si>
  <si>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</si>
  <si>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</si>
  <si>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</si>
  <si>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</si>
  <si>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</si>
  <si>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</si>
  <si>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</si>
  <si>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</si>
  <si>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</si>
  <si>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</si>
  <si>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</si>
  <si>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</si>
  <si>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</si>
  <si>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</si>
  <si>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</si>
  <si>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</si>
  <si>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</si>
  <si>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</si>
  <si>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</si>
  <si>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</si>
  <si>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</si>
  <si>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</si>
  <si>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</si>
  <si>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</si>
  <si>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</si>
  <si>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</si>
  <si>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</si>
  <si>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</si>
  <si>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</si>
  <si>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</si>
  <si>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</si>
  <si>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</si>
  <si>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</si>
  <si>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</si>
  <si>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</si>
  <si>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</si>
  <si>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</si>
  <si>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</si>
  <si>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</si>
  <si>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</si>
  <si>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</si>
  <si>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</si>
  <si>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</si>
  <si>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</si>
  <si>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</si>
  <si>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</si>
  <si>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</si>
  <si>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</si>
  <si>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</si>
  <si>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</si>
  <si>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</si>
  <si>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</si>
  <si>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</si>
  <si>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</si>
  <si>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</si>
  <si>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</si>
  <si>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</si>
  <si>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</si>
  <si>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</si>
  <si>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</si>
  <si>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</si>
  <si>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</si>
  <si>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</si>
  <si>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</si>
  <si>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</si>
  <si>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</si>
  <si>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</si>
  <si>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</si>
  <si>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</si>
  <si>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</si>
  <si>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</si>
  <si>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</si>
  <si>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</si>
  <si>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</si>
  <si>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</si>
  <si>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</si>
  <si>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</si>
  <si>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</si>
  <si>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</si>
  <si>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</si>
  <si>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</si>
  <si>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</si>
  <si>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</si>
  <si>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</si>
  <si>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</si>
  <si>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</si>
  <si>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</si>
  <si>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</si>
  <si>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</si>
  <si>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</si>
  <si>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</si>
  <si>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</si>
  <si>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</si>
  <si>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</si>
  <si>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</si>
  <si>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</si>
  <si>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</si>
  <si>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</si>
  <si>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</si>
  <si>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</si>
  <si>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</si>
  <si>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</si>
  <si>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</si>
  <si>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</si>
  <si>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</si>
  <si>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</si>
  <si>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</si>
  <si>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</si>
  <si>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</si>
  <si>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</si>
  <si>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</si>
  <si>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</si>
  <si>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</si>
  <si>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</si>
  <si>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</si>
  <si>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</si>
  <si>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</si>
  <si>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</si>
  <si>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</si>
  <si>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</si>
  <si>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</si>
  <si>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</si>
  <si>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</si>
  <si>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</si>
  <si>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</si>
  <si>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</si>
  <si>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</si>
  <si>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</si>
  <si>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</si>
  <si>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</si>
  <si>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</si>
  <si>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</si>
  <si>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</si>
  <si>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</si>
  <si>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</si>
  <si>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</si>
  <si>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</si>
  <si>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</si>
  <si>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</si>
  <si>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</si>
  <si>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</si>
  <si>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</si>
  <si>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</si>
  <si>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</si>
  <si>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</si>
  <si>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</si>
  <si>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</si>
  <si>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</si>
  <si>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</si>
  <si>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</si>
  <si>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</si>
  <si>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</si>
  <si>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</si>
  <si>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</si>
  <si>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</si>
  <si>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</si>
  <si>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</si>
  <si>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</si>
  <si>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</si>
  <si>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</si>
  <si>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</si>
  <si>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</si>
  <si>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</si>
  <si>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</si>
  <si>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</si>
  <si>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</si>
  <si>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</si>
  <si>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</si>
  <si>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</si>
  <si>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</si>
  <si>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</si>
  <si>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</si>
  <si>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</si>
  <si>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</si>
  <si>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</si>
  <si>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</si>
  <si>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</si>
  <si>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</si>
  <si>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</si>
  <si>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</si>
  <si>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</si>
  <si>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</si>
  <si>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</si>
  <si>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</si>
  <si>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</si>
  <si>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</si>
  <si>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</si>
  <si>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</si>
  <si>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</si>
  <si>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</si>
  <si>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</si>
  <si>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</si>
  <si>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</si>
  <si>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</si>
  <si>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</si>
  <si>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</si>
  <si>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</si>
  <si>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</si>
  <si>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</si>
  <si>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</si>
  <si>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</si>
  <si>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</si>
  <si>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</si>
  <si>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</si>
  <si>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</si>
  <si>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</si>
  <si>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</si>
  <si>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</si>
  <si>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</si>
  <si>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</si>
  <si>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</si>
  <si>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</si>
  <si>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</si>
  <si>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</si>
  <si>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</si>
  <si>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</si>
  <si>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</si>
  <si>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</si>
  <si>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</si>
  <si>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</si>
  <si>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</si>
  <si>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</si>
  <si>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</si>
  <si>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</si>
  <si>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</si>
  <si>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</si>
  <si>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</si>
  <si>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</si>
  <si>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</si>
  <si>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</si>
  <si>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</si>
  <si>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</si>
  <si>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</si>
  <si>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</si>
  <si>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</si>
  <si>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</si>
  <si>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</si>
  <si>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</si>
  <si>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</si>
  <si>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</si>
  <si>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</si>
  <si>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</si>
  <si>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</si>
  <si>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</si>
  <si>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</si>
  <si>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</si>
  <si>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</si>
  <si>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</si>
  <si>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</si>
  <si>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</si>
  <si>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</si>
  <si>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</si>
  <si>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</si>
  <si>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</si>
  <si>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</si>
  <si>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</si>
  <si>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</si>
  <si>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</si>
  <si>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</si>
  <si>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</si>
  <si>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</si>
  <si>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</si>
  <si>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</si>
  <si>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</si>
  <si>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</si>
  <si>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</si>
  <si>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</si>
  <si>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</si>
  <si>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</si>
  <si>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</si>
  <si>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</si>
  <si>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</si>
  <si>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</si>
  <si>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</si>
  <si>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</si>
  <si>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</si>
  <si>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</si>
  <si>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</si>
  <si>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</si>
  <si>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</si>
  <si>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</si>
  <si>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</si>
  <si>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</si>
  <si>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</si>
  <si>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</si>
  <si>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</si>
  <si>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</si>
  <si>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</si>
  <si>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</si>
  <si>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</si>
  <si>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</si>
  <si>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</si>
  <si>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</si>
  <si>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</si>
  <si>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</si>
  <si>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</si>
  <si>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</si>
  <si>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</si>
  <si>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</si>
  <si>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</si>
  <si>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</si>
  <si>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</si>
  <si>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</si>
  <si>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</si>
  <si>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</si>
  <si>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</si>
  <si>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</si>
  <si>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</si>
  <si>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</si>
  <si>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</si>
  <si>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</si>
  <si>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</si>
  <si>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</si>
  <si>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</si>
  <si>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</si>
  <si>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</si>
  <si>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</si>
  <si>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</si>
  <si>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</si>
  <si>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</si>
  <si>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</si>
  <si>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</si>
  <si>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</si>
  <si>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</si>
  <si>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</si>
  <si>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</si>
  <si>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</si>
  <si>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</si>
  <si>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</si>
  <si>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</si>
  <si>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</si>
  <si>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</si>
  <si>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</si>
  <si>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</si>
  <si>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</si>
  <si>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</si>
  <si>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</si>
  <si>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</si>
  <si>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</si>
  <si>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</si>
  <si>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</si>
  <si>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</si>
  <si>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</si>
  <si>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</si>
  <si>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</si>
  <si>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</si>
  <si>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</si>
  <si>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</si>
  <si>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</si>
  <si>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</si>
  <si>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</si>
  <si>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</si>
  <si>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</si>
  <si>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</si>
  <si>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</si>
  <si>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</si>
  <si>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</si>
  <si>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</si>
  <si>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</si>
  <si>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</si>
  <si>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</si>
  <si>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</si>
  <si>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</si>
  <si>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</si>
  <si>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</si>
  <si>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</si>
  <si>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</si>
  <si>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</si>
  <si>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</si>
  <si>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</si>
  <si>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</si>
  <si>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</si>
  <si>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</si>
  <si>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</si>
  <si>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</si>
  <si>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</si>
  <si>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</si>
  <si>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</si>
  <si>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</si>
  <si>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</si>
  <si>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</si>
  <si>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</si>
  <si>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</si>
  <si>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</si>
  <si>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</si>
  <si>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</si>
  <si>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</si>
  <si>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</si>
  <si>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</si>
  <si>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</si>
  <si>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</si>
  <si>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</si>
  <si>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</si>
  <si>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</si>
  <si>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</si>
  <si>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</si>
  <si>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</si>
  <si>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</si>
  <si>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</si>
  <si>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</si>
  <si>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</si>
  <si>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</si>
  <si>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</si>
  <si>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</si>
  <si>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</si>
  <si>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</si>
  <si>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</si>
  <si>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</si>
  <si>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</si>
  <si>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</si>
  <si>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</si>
  <si>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</si>
  <si>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</si>
  <si>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</si>
  <si>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</si>
  <si>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</si>
  <si>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</si>
  <si>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</si>
  <si>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</si>
  <si>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</si>
  <si>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</si>
  <si>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</si>
  <si>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</si>
  <si>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</si>
  <si>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</si>
  <si>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</si>
  <si>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</si>
  <si>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</si>
  <si>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</si>
  <si>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</si>
  <si>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</si>
  <si>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</si>
  <si>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</si>
  <si>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</si>
  <si>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</si>
  <si>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</si>
  <si>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</si>
  <si>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</si>
  <si>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</si>
  <si>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</si>
  <si>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</si>
  <si>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</si>
  <si>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</si>
  <si>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</si>
  <si>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</si>
  <si>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</si>
  <si>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</si>
  <si>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</si>
  <si>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</si>
  <si>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</si>
  <si>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</si>
  <si>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</si>
  <si>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</si>
  <si>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</si>
  <si>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</si>
  <si>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</si>
  <si>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</si>
  <si>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</si>
  <si>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</si>
  <si>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</si>
  <si>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</si>
  <si>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</si>
  <si>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</si>
  <si>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</si>
  <si>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</si>
  <si>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</si>
  <si>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</si>
  <si>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</si>
  <si>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</si>
  <si>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</si>
  <si>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</si>
  <si>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</si>
  <si>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</si>
  <si>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</si>
  <si>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</si>
  <si>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</si>
  <si>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</si>
  <si>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</si>
  <si>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</si>
  <si>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</si>
  <si>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</si>
  <si>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</si>
  <si>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</si>
  <si>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</si>
  <si>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</si>
  <si>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</si>
  <si>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</si>
  <si>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</si>
  <si>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</si>
  <si>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</si>
  <si>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</si>
  <si>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</si>
  <si>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</si>
  <si>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</si>
  <si>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</si>
  <si>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</si>
  <si>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</si>
  <si>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</si>
  <si>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</si>
  <si>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</si>
  <si>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</si>
  <si>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</si>
  <si>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</si>
  <si>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</si>
  <si>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</si>
  <si>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</si>
  <si>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</si>
  <si>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</si>
  <si>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</si>
  <si>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</si>
  <si>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</si>
  <si>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</si>
  <si>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</si>
  <si>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</si>
  <si>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</si>
  <si>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</si>
  <si>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</si>
  <si>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</si>
  <si>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</si>
  <si>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</si>
  <si>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</si>
  <si>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</si>
  <si>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</si>
  <si>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</si>
  <si>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</si>
  <si>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</si>
  <si>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</si>
  <si>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</si>
  <si>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</si>
  <si>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</si>
  <si>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</si>
  <si>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</si>
  <si>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</si>
  <si>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</si>
  <si>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</si>
  <si>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</si>
  <si>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</si>
  <si>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</si>
  <si>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</si>
  <si>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</si>
  <si>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</si>
  <si>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</si>
  <si>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</si>
  <si>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</si>
  <si>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</si>
  <si>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</si>
  <si>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</si>
  <si>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</si>
  <si>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</si>
  <si>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</si>
  <si>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</si>
  <si>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</si>
  <si>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</si>
  <si>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</si>
  <si>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</si>
  <si>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</si>
  <si>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</si>
  <si>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</si>
  <si>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</si>
  <si>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</si>
  <si>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</si>
  <si>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</si>
  <si>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</si>
  <si>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</si>
  <si>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</si>
  <si>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</si>
  <si>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</si>
  <si>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</si>
  <si>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</si>
  <si>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</si>
  <si>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</si>
  <si>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</si>
  <si>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</si>
  <si>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</si>
  <si>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</si>
  <si>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</si>
  <si>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</si>
  <si>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</si>
  <si>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</si>
  <si>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</si>
  <si>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</si>
  <si>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</si>
  <si>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</si>
  <si>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</si>
  <si>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</si>
  <si>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</si>
  <si>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</si>
  <si>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</si>
  <si>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</si>
  <si>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</si>
  <si>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</si>
  <si>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</si>
  <si>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</si>
  <si>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</si>
  <si>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</si>
  <si>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</si>
  <si>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</si>
  <si>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</si>
  <si>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</si>
  <si>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</si>
  <si>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</si>
  <si>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</si>
  <si>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</si>
  <si>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</si>
  <si>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</si>
  <si>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</si>
  <si>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</si>
  <si>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</si>
  <si>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</si>
  <si>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</si>
  <si>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</si>
  <si>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</si>
  <si>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</si>
  <si>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</si>
  <si>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</si>
  <si>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</si>
  <si>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</si>
  <si>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</si>
  <si>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</si>
  <si>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</si>
  <si>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</si>
  <si>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</si>
  <si>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</si>
  <si>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</si>
  <si>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</si>
  <si>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</si>
  <si>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</si>
  <si>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</si>
  <si>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</si>
  <si>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</si>
  <si>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</si>
  <si>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</si>
  <si>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</si>
  <si>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</si>
  <si>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</si>
  <si>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</si>
  <si>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</si>
  <si>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</si>
  <si>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</si>
  <si>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</si>
  <si>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</si>
  <si>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</si>
  <si>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</si>
  <si>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</si>
  <si>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</si>
  <si>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</si>
  <si>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</si>
  <si>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</si>
  <si>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</si>
  <si>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</si>
  <si>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</si>
  <si>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</si>
  <si>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</si>
  <si>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</si>
  <si>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</si>
  <si>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</si>
  <si>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</si>
  <si>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</si>
  <si>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</si>
  <si>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</si>
  <si>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</si>
  <si>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</si>
  <si>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</si>
  <si>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</si>
  <si>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</si>
  <si>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</si>
  <si>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</si>
  <si>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</si>
  <si>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</si>
  <si>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</si>
  <si>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</si>
  <si>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</si>
  <si>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</si>
  <si>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</si>
  <si>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</si>
  <si>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</si>
  <si>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</si>
  <si>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</si>
  <si>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</si>
  <si>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</si>
  <si>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</si>
  <si>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</si>
  <si>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</si>
  <si>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</si>
  <si>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</si>
  <si>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</si>
  <si>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</si>
  <si>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</si>
  <si>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</si>
  <si>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</si>
  <si>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</si>
  <si>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</si>
  <si>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</si>
  <si>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</si>
  <si>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</si>
  <si>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</si>
  <si>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</si>
  <si>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</si>
  <si>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</si>
  <si>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</si>
  <si>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</si>
  <si>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</si>
  <si>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</si>
  <si>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</si>
  <si>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</si>
  <si>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</si>
  <si>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</si>
  <si>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</si>
  <si>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</si>
  <si>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</si>
  <si>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</si>
  <si>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</si>
  <si>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</si>
  <si>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</si>
  <si>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</si>
  <si>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</si>
  <si>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</si>
  <si>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</si>
  <si>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</si>
  <si>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</si>
  <si>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</si>
  <si>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</si>
  <si>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</si>
  <si>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</si>
  <si>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</si>
  <si>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</si>
  <si>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</si>
  <si>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</si>
  <si>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</si>
  <si>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</si>
  <si>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</si>
  <si>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</si>
  <si>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</si>
  <si>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</si>
  <si>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</si>
  <si>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</si>
  <si>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</si>
  <si>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</si>
  <si>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</si>
  <si>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</si>
  <si>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</si>
  <si>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</si>
  <si>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</si>
  <si>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</si>
  <si>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</si>
  <si>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</si>
  <si>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</si>
  <si>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</si>
  <si>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</si>
  <si>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</si>
  <si>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</si>
  <si>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</si>
  <si>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</si>
  <si>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</si>
  <si>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</si>
  <si>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</si>
  <si>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</si>
  <si>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</si>
  <si>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</si>
  <si>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</si>
  <si>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</si>
  <si>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</si>
  <si>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</si>
  <si>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</si>
  <si>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</si>
  <si>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</si>
  <si>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</si>
  <si>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</si>
  <si>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</si>
  <si>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</si>
  <si>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</si>
  <si>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</si>
  <si>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</si>
  <si>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</si>
  <si>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</si>
  <si>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</si>
  <si>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</si>
  <si>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</si>
  <si>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</si>
  <si>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</si>
  <si>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</si>
  <si>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</si>
  <si>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</si>
  <si>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</si>
  <si>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</si>
  <si>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</si>
  <si>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</si>
  <si>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</si>
  <si>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</si>
  <si>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</si>
  <si>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</si>
  <si>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</si>
  <si>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</si>
  <si>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</si>
  <si>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</si>
  <si>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</si>
  <si>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</si>
  <si>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</si>
  <si>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</si>
  <si>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</si>
  <si>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</si>
  <si>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</si>
  <si>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</si>
  <si>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</si>
  <si>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</si>
  <si>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</si>
  <si>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</si>
  <si>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</si>
  <si>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</si>
  <si>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</si>
  <si>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</si>
  <si>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</si>
  <si>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</si>
  <si>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</si>
  <si>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</si>
  <si>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</si>
  <si>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</si>
  <si>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</si>
  <si>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</si>
  <si>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</si>
  <si>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</si>
  <si>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</si>
  <si>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</si>
  <si>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</si>
  <si>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</si>
  <si>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</si>
  <si>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</si>
  <si>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</si>
  <si>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</si>
  <si>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</si>
  <si>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</si>
  <si>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</si>
  <si>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</si>
  <si>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</si>
  <si>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</si>
  <si>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</si>
  <si>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</si>
  <si>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</si>
  <si>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</si>
  <si>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</si>
  <si>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</si>
  <si>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</si>
  <si>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</si>
  <si>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</si>
  <si>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</si>
  <si>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</si>
  <si>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</si>
  <si>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</si>
  <si>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</si>
  <si>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</si>
  <si>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</si>
  <si>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</si>
  <si>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</si>
  <si>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</si>
  <si>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</si>
  <si>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</si>
  <si>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</si>
  <si>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</si>
  <si>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</si>
  <si>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</si>
  <si>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</si>
  <si>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</si>
  <si>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</si>
  <si>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</si>
  <si>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</si>
  <si>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</si>
  <si>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</si>
  <si>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</si>
  <si>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</si>
  <si>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</si>
  <si>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</si>
  <si>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</si>
  <si>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</si>
  <si>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</si>
  <si>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</si>
  <si>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</si>
  <si>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</si>
  <si>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</si>
  <si>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</si>
  <si>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</si>
  <si>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</si>
  <si>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</si>
  <si>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</si>
  <si>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</si>
  <si>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</si>
  <si>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</si>
  <si>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</si>
  <si>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</si>
  <si>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</si>
  <si>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</si>
  <si>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</si>
  <si>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</si>
  <si>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</si>
  <si>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</si>
  <si>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</si>
  <si>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</si>
  <si>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</si>
  <si>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</si>
  <si>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</si>
  <si>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</si>
  <si>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</si>
  <si>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</si>
  <si>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</si>
  <si>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</si>
  <si>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</si>
  <si>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</si>
  <si>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</si>
  <si>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</si>
  <si>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</si>
  <si>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</si>
  <si>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</si>
  <si>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</si>
  <si>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</si>
  <si>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</si>
  <si>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</si>
  <si>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</si>
  <si>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</si>
  <si>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</si>
  <si>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</si>
  <si>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</si>
  <si>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</si>
  <si>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</si>
  <si>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</si>
  <si>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</si>
  <si>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</si>
  <si>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</si>
  <si>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</si>
  <si>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</si>
  <si>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</si>
  <si>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</si>
  <si>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</si>
  <si>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</si>
  <si>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</si>
  <si>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</si>
  <si>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</si>
  <si>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</si>
  <si>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</si>
  <si>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</si>
  <si>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</si>
  <si>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</si>
  <si>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</si>
  <si>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</si>
  <si>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</si>
  <si>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</si>
  <si>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</si>
  <si>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</si>
  <si>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</si>
  <si>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</si>
  <si>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</si>
  <si>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</si>
  <si>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</si>
  <si>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</si>
  <si>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</si>
  <si>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</si>
  <si>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</si>
  <si>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</si>
  <si>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</si>
  <si>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</si>
  <si>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</si>
  <si>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</si>
  <si>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</si>
  <si>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</si>
  <si>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</si>
  <si>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</si>
  <si>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</si>
  <si>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</si>
  <si>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</si>
  <si>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</si>
  <si>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</si>
  <si>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</si>
  <si>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</si>
  <si>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</si>
  <si>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</si>
  <si>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</si>
  <si>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</si>
  <si>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</si>
  <si>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</si>
  <si>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</si>
  <si>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</si>
  <si>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</si>
  <si>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</si>
  <si>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</si>
  <si>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</si>
  <si>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</si>
  <si>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</si>
  <si>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</si>
  <si>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</si>
  <si>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</si>
  <si>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</si>
  <si>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</si>
  <si>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</si>
  <si>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</si>
  <si>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</si>
  <si>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</si>
  <si>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</si>
  <si>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</si>
  <si>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</si>
  <si>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</si>
  <si>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</si>
  <si>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</si>
  <si>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</si>
  <si>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</si>
  <si>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</si>
  <si>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</si>
  <si>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</si>
  <si>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</si>
  <si>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</si>
  <si>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</si>
  <si>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</si>
  <si>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</si>
  <si>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</si>
  <si>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</si>
  <si>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</si>
  <si>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</si>
  <si>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</si>
  <si>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</si>
  <si>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</si>
  <si>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</si>
  <si>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</si>
  <si>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</si>
  <si>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</si>
  <si>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</si>
  <si>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</si>
  <si>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</si>
  <si>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</si>
  <si>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</si>
  <si>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</si>
  <si>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</si>
  <si>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</si>
  <si>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</si>
  <si>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</si>
  <si>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</si>
  <si>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</si>
  <si>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</si>
  <si>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</si>
  <si>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</si>
  <si>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</si>
  <si>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</si>
  <si>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</si>
  <si>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</si>
  <si>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</si>
  <si>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</si>
  <si>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</si>
  <si>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</si>
  <si>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</si>
  <si>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</si>
  <si>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</si>
  <si>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</si>
  <si>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</si>
  <si>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</si>
  <si>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</si>
  <si>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</si>
  <si>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</si>
  <si>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</si>
  <si>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</si>
  <si>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</si>
  <si>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</si>
  <si>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</si>
  <si>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</si>
  <si>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</si>
  <si>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</si>
  <si>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</si>
  <si>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</si>
  <si>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</si>
  <si>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</si>
  <si>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</si>
  <si>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</si>
  <si>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</si>
  <si>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</si>
  <si>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</si>
  <si>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</si>
  <si>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</si>
  <si>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</si>
  <si>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</si>
  <si>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</si>
  <si>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</si>
  <si>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</si>
  <si>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</si>
  <si>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</si>
  <si>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</si>
  <si>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</si>
  <si>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</si>
  <si>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</si>
  <si>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</si>
  <si>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</si>
  <si>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</si>
  <si>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</si>
  <si>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</si>
  <si>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</si>
  <si>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</si>
  <si>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</si>
  <si>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</si>
  <si>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</si>
  <si>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</si>
  <si>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</si>
  <si>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</si>
  <si>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</si>
  <si>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</si>
  <si>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</si>
  <si>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</si>
  <si>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</si>
  <si>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</si>
  <si>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</si>
  <si>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</si>
  <si>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</si>
  <si>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</si>
  <si>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</si>
  <si>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</si>
  <si>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</si>
  <si>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</si>
  <si>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</si>
  <si>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</si>
  <si>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</si>
  <si>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</si>
  <si>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</si>
  <si>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</si>
  <si>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</si>
  <si>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</si>
  <si>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</si>
  <si>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</si>
  <si>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</si>
  <si>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</si>
  <si>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</si>
  <si>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</si>
  <si>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</si>
  <si>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</si>
  <si>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</si>
  <si>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</si>
  <si>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</si>
  <si>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</si>
  <si>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</si>
  <si>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</si>
  <si>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</si>
  <si>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</si>
  <si>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</si>
  <si>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</si>
  <si>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</si>
  <si>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</si>
  <si>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</si>
  <si>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</si>
  <si>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</si>
  <si>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</si>
  <si>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</si>
  <si>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</si>
  <si>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</si>
  <si>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</si>
  <si>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</si>
  <si>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</si>
  <si>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</si>
  <si>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</si>
  <si>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</si>
  <si>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</si>
  <si>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</si>
  <si>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</si>
  <si>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</si>
  <si>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</si>
  <si>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</si>
  <si>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</si>
  <si>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</si>
  <si>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</si>
  <si>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</si>
  <si>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</si>
  <si>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</si>
  <si>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</si>
  <si>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</si>
  <si>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</si>
  <si>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</si>
  <si>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</si>
  <si>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</si>
  <si>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</si>
  <si>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</si>
  <si>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</si>
  <si>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</si>
  <si>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</si>
  <si>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</si>
  <si>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</si>
  <si>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</si>
  <si>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</si>
  <si>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</si>
  <si>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</si>
  <si>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</si>
  <si>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</si>
  <si>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</si>
  <si>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</si>
  <si>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</si>
  <si>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</si>
  <si>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</si>
  <si>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</si>
  <si>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</si>
  <si>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</si>
  <si>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</si>
  <si>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</si>
  <si>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</si>
  <si>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</si>
  <si>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</si>
  <si>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</si>
  <si>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</si>
  <si>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</si>
  <si>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</si>
  <si>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</si>
  <si>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</si>
  <si>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</si>
  <si>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</si>
  <si>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</si>
  <si>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</si>
  <si>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</si>
  <si>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</si>
  <si>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</si>
  <si>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</si>
  <si>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</si>
  <si>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</si>
  <si>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</si>
  <si>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</si>
  <si>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</si>
  <si>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</si>
  <si>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</si>
  <si>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</si>
  <si>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</si>
  <si>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</si>
  <si>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</si>
  <si>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</si>
  <si>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</si>
  <si>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</si>
  <si>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</si>
  <si>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</si>
  <si>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</si>
  <si>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</si>
  <si>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</si>
  <si>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</si>
  <si>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</si>
  <si>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</si>
  <si>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</si>
  <si>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</si>
  <si>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</si>
  <si>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</si>
  <si>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</si>
  <si>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</si>
  <si>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</si>
  <si>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</si>
  <si>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</si>
  <si>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</si>
  <si>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</si>
  <si>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</si>
  <si>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</si>
  <si>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</si>
  <si>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</si>
  <si>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</si>
  <si>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</si>
  <si>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</si>
  <si>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</si>
  <si>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</si>
  <si>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</si>
  <si>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</si>
  <si>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</si>
  <si>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</si>
  <si>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</si>
  <si>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</si>
  <si>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</si>
  <si>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</si>
  <si>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</si>
  <si>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</si>
  <si>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</si>
  <si>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</si>
  <si>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</si>
  <si>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</si>
  <si>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</si>
  <si>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</si>
  <si>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</si>
  <si>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</si>
  <si>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</si>
  <si>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</si>
  <si>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</si>
  <si>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</si>
  <si>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</si>
  <si>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</si>
  <si>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</si>
  <si>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</si>
  <si>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</si>
  <si>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</si>
  <si>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</si>
  <si>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</si>
  <si>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</si>
  <si>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</si>
  <si>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</si>
  <si>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</si>
  <si>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</si>
  <si>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</si>
  <si>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</si>
  <si>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</si>
  <si>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</si>
  <si>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</si>
  <si>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</si>
  <si>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</si>
  <si>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</si>
  <si>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</si>
  <si>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</si>
  <si>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</si>
  <si>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</si>
  <si>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</si>
  <si>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</si>
  <si>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</si>
  <si>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</si>
  <si>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</si>
  <si>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</si>
  <si>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</si>
  <si>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</si>
  <si>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</si>
  <si>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</si>
  <si>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</si>
  <si>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</si>
  <si>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</si>
  <si>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</si>
  <si>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</si>
  <si>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</si>
  <si>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</si>
  <si>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</si>
  <si>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</si>
  <si>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</si>
  <si>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</si>
  <si>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</si>
  <si>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</si>
  <si>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</si>
  <si>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</si>
  <si>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</si>
  <si>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</si>
  <si>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</si>
  <si>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</si>
  <si>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</si>
  <si>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</si>
  <si>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</si>
  <si>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</si>
  <si>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</si>
  <si>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</si>
  <si>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</si>
  <si>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</si>
  <si>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</si>
  <si>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</si>
  <si>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</si>
  <si>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</si>
  <si>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</si>
  <si>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</si>
  <si>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</si>
  <si>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</si>
  <si>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</si>
  <si>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</si>
  <si>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</si>
  <si>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</si>
  <si>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</si>
  <si>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</si>
  <si>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</si>
  <si>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</si>
  <si>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</si>
  <si>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</si>
  <si>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</si>
  <si>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</si>
  <si>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</si>
  <si>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</si>
  <si>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</si>
  <si>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</si>
  <si>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</si>
  <si>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</si>
  <si>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</si>
  <si>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</si>
  <si>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</si>
  <si>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</si>
  <si>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</si>
  <si>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</si>
  <si>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</si>
  <si>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</si>
  <si>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</si>
  <si>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</si>
  <si>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</si>
  <si>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</si>
  <si>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</si>
  <si>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</si>
  <si>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</si>
  <si>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</si>
  <si>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</si>
  <si>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</si>
  <si>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</si>
  <si>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</si>
  <si>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</si>
  <si>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</si>
  <si>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</si>
  <si>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</si>
  <si>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</si>
  <si>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</si>
  <si>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</si>
  <si>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</si>
  <si>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</si>
  <si>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</si>
  <si>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</si>
  <si>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</si>
  <si>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</si>
  <si>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</si>
  <si>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</si>
  <si>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</si>
  <si>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</si>
  <si>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</si>
  <si>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</si>
  <si>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</si>
  <si>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</si>
  <si>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</si>
  <si>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</si>
  <si>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</si>
  <si>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</si>
  <si>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</si>
  <si>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</si>
  <si>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</si>
  <si>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</si>
  <si>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</si>
  <si>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</si>
  <si>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</si>
  <si>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</si>
  <si>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</si>
  <si>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</si>
  <si>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</si>
  <si>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</si>
  <si>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</si>
  <si>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</si>
  <si>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</si>
  <si>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</si>
  <si>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</si>
  <si>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</si>
  <si>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</si>
  <si>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</si>
  <si>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</si>
  <si>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</si>
  <si>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</si>
  <si>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</si>
  <si>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</si>
  <si>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</si>
  <si>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</si>
  <si>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</si>
  <si>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</si>
  <si>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</si>
  <si>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</si>
  <si>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</si>
  <si>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</si>
  <si>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</si>
  <si>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</si>
  <si>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</si>
  <si>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</si>
  <si>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</si>
  <si>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</si>
  <si>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</si>
  <si>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</si>
  <si>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</si>
  <si>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</si>
  <si>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</si>
  <si>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</si>
  <si>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</si>
  <si>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</si>
  <si>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</si>
  <si>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</si>
  <si>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</si>
  <si>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</si>
  <si>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</si>
  <si>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</si>
  <si>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</si>
  <si>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</si>
  <si>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</si>
  <si>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</si>
  <si>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</si>
  <si>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</si>
  <si>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</si>
  <si>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</si>
  <si>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</si>
  <si>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</si>
  <si>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</si>
  <si>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</si>
  <si>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</si>
  <si>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</si>
  <si>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</si>
  <si>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</si>
  <si>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</si>
  <si>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</si>
  <si>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</si>
  <si>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</si>
  <si>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</si>
  <si>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</si>
  <si>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</si>
  <si>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</si>
  <si>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</si>
  <si>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</si>
  <si>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</si>
  <si>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</si>
  <si>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</si>
  <si>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</si>
  <si>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</si>
  <si>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</si>
  <si>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</si>
  <si>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</si>
  <si>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</si>
  <si>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</si>
  <si>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</si>
  <si>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</si>
  <si>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</si>
  <si>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</si>
  <si>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</si>
  <si>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</si>
  <si>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</si>
  <si>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</si>
  <si>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</si>
  <si>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</si>
  <si>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</si>
  <si>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</si>
  <si>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</si>
  <si>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</si>
  <si>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</si>
  <si>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</si>
  <si>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</si>
  <si>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</si>
  <si>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</si>
  <si>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</si>
  <si>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</si>
  <si>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</si>
  <si>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</si>
  <si>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</si>
  <si>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</si>
  <si>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</si>
  <si>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</si>
  <si>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</si>
  <si>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</si>
  <si>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</si>
  <si>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</si>
  <si>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</si>
  <si>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</si>
  <si>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</si>
  <si>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</si>
  <si>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</si>
  <si>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</si>
  <si>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</si>
  <si>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</si>
  <si>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</si>
  <si>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</si>
  <si>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</si>
  <si>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</si>
  <si>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</si>
  <si>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</si>
  <si>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</si>
  <si>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</si>
  <si>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</si>
  <si>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</si>
  <si>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</si>
  <si>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</si>
  <si>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</si>
  <si>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</si>
  <si>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</si>
  <si>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</si>
  <si>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</si>
  <si>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</si>
  <si>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</si>
  <si>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</si>
  <si>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</si>
  <si>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</si>
  <si>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</si>
  <si>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</si>
  <si>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</si>
  <si>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</si>
  <si>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</si>
  <si>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</si>
  <si>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</si>
  <si>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</si>
  <si>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</si>
  <si>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</si>
  <si>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</si>
  <si>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</si>
  <si>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</si>
  <si>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</si>
  <si>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</si>
  <si>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</si>
  <si>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</si>
  <si>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</si>
  <si>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</si>
  <si>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</si>
  <si>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</si>
  <si>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</si>
  <si>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</si>
  <si>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</si>
  <si>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</si>
  <si>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</si>
  <si>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</si>
  <si>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</si>
  <si>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</si>
  <si>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</si>
  <si>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</si>
  <si>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</si>
  <si>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</si>
  <si>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</si>
  <si>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</si>
  <si>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</si>
  <si>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</si>
  <si>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</si>
  <si>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</si>
  <si>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</si>
  <si>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</si>
  <si>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</si>
  <si>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</si>
  <si>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</si>
  <si>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</si>
  <si>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</si>
  <si>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</si>
  <si>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</si>
  <si>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</si>
  <si>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</si>
  <si>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</si>
  <si>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</si>
  <si>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</si>
  <si>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</si>
  <si>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</si>
  <si>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</si>
  <si>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</si>
  <si>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</si>
  <si>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</si>
  <si>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</si>
  <si>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</si>
  <si>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</si>
  <si>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</si>
  <si>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</si>
  <si>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</si>
  <si>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</si>
  <si>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</si>
  <si>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</si>
  <si>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</si>
  <si>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</si>
  <si>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</si>
  <si>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</si>
  <si>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</si>
  <si>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</si>
  <si>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</si>
  <si>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</si>
  <si>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</si>
  <si>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</si>
  <si>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</si>
  <si>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</si>
  <si>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</si>
  <si>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</si>
  <si>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</si>
  <si>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</si>
  <si>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</si>
  <si>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</si>
  <si>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</si>
  <si>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</si>
  <si>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</si>
  <si>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</si>
  <si>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</si>
  <si>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</si>
  <si>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</si>
  <si>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</si>
  <si>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</si>
  <si>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</si>
  <si>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</si>
  <si>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</si>
  <si>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</si>
  <si>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</si>
  <si>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</si>
  <si>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</si>
  <si>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</si>
  <si>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</si>
  <si>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</si>
  <si>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</si>
  <si>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</si>
  <si>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</si>
  <si>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</si>
  <si>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</si>
  <si>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</si>
  <si>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</si>
  <si>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</si>
  <si>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</si>
  <si>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</si>
  <si>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</si>
  <si>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</si>
  <si>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</si>
  <si>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</si>
  <si>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</si>
  <si>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</si>
  <si>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</si>
  <si>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</si>
  <si>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</si>
  <si>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</si>
  <si>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</si>
  <si>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</si>
  <si>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</si>
  <si>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</si>
  <si>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</si>
  <si>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</si>
  <si>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</si>
  <si>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</si>
  <si>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</si>
  <si>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</si>
  <si>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</si>
  <si>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</si>
  <si>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</si>
  <si>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</si>
  <si>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</si>
  <si>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</si>
  <si>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</si>
  <si>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</si>
  <si>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</si>
  <si>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</si>
  <si>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</si>
  <si>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</si>
  <si>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</si>
  <si>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</si>
  <si>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</si>
  <si>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</si>
  <si>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</si>
  <si>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</si>
  <si>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</si>
  <si>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</si>
  <si>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</si>
  <si>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</si>
  <si>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</si>
  <si>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</si>
  <si>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</si>
  <si>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</si>
  <si>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</si>
  <si>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</si>
  <si>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</si>
  <si>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</si>
  <si>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</si>
  <si>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</si>
  <si>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</si>
  <si>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</si>
  <si>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</si>
  <si>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</si>
  <si>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</si>
  <si>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</si>
  <si>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</si>
  <si>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</si>
  <si>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</si>
  <si>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</si>
  <si>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</si>
  <si>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</si>
  <si>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</si>
  <si>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</si>
  <si>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</si>
  <si>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</si>
  <si>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</si>
  <si>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</si>
  <si>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</si>
  <si>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</si>
  <si>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</si>
  <si>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</si>
  <si>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</si>
  <si>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</si>
  <si>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</si>
  <si>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</si>
  <si>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</si>
  <si>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</si>
  <si>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</si>
  <si>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</si>
  <si>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</si>
  <si>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</si>
  <si>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</si>
  <si>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</si>
  <si>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</si>
  <si>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</si>
  <si>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</si>
  <si>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</si>
  <si>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</si>
  <si>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</si>
  <si>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</si>
  <si>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</si>
  <si>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</si>
  <si>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</si>
  <si>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</si>
  <si>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</si>
  <si>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</si>
  <si>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</si>
  <si>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</si>
  <si>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</si>
  <si>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</si>
  <si>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</si>
  <si>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</si>
  <si>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</si>
  <si>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</si>
  <si>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</si>
  <si>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</si>
  <si>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</si>
  <si>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</si>
  <si>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</si>
  <si>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</si>
  <si>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</si>
  <si>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</si>
  <si>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</si>
  <si>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</si>
  <si>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</si>
  <si>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</si>
  <si>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</si>
  <si>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</si>
  <si>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</si>
  <si>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</si>
  <si>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</si>
  <si>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</si>
  <si>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</si>
  <si>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</si>
  <si>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</si>
  <si>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</si>
  <si>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</si>
  <si>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</si>
  <si>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</si>
  <si>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</si>
  <si>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</si>
  <si>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</si>
  <si>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</si>
  <si>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</si>
  <si>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</si>
  <si>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</si>
  <si>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</si>
  <si>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</si>
  <si>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</si>
  <si>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</si>
  <si>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</si>
  <si>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</si>
  <si>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</si>
  <si>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</si>
  <si>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</si>
  <si>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</si>
  <si>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</si>
  <si>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</si>
  <si>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</si>
  <si>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</si>
  <si>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</si>
  <si>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</si>
  <si>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</si>
  <si>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</si>
  <si>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</si>
  <si>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</si>
  <si>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</si>
  <si>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</si>
  <si>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</si>
  <si>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</si>
  <si>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</si>
  <si>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</si>
  <si>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</si>
  <si>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</si>
  <si>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</si>
  <si>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</si>
  <si>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</si>
  <si>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</si>
  <si>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</si>
  <si>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</si>
  <si>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</si>
  <si>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</si>
  <si>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</si>
  <si>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</si>
  <si>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</si>
  <si>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</si>
  <si>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</si>
  <si>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</si>
  <si>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</si>
  <si>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</si>
  <si>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</si>
  <si>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</si>
  <si>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</si>
  <si>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</si>
  <si>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</si>
  <si>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</si>
  <si>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</si>
  <si>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</si>
  <si>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</si>
  <si>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</si>
  <si>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</si>
  <si>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</si>
  <si>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</si>
  <si>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</si>
  <si>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</si>
  <si>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</si>
  <si>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</si>
  <si>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</si>
  <si>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</si>
  <si>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</si>
  <si>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</si>
  <si>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</si>
  <si>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</si>
  <si>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</si>
  <si>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</si>
  <si>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</si>
  <si>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</si>
  <si>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</si>
  <si>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</si>
  <si>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</si>
  <si>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</si>
  <si>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</si>
  <si>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</si>
  <si>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</si>
  <si>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</si>
  <si>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</si>
  <si>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</si>
  <si>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</si>
  <si>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</si>
  <si>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</si>
  <si>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</si>
  <si>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</si>
  <si>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</si>
  <si>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</si>
  <si>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</si>
  <si>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</si>
  <si>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</si>
  <si>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</si>
  <si>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</si>
  <si>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</si>
  <si>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</si>
  <si>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</si>
  <si>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</si>
  <si>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</si>
  <si>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</si>
  <si>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</si>
  <si>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</si>
  <si>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</si>
  <si>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</si>
  <si>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</si>
  <si>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</si>
  <si>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</si>
  <si>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</si>
  <si>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</si>
  <si>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</si>
  <si>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</si>
  <si>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</si>
  <si>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</si>
  <si>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</si>
  <si>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</si>
  <si>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</si>
  <si>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</si>
  <si>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</si>
  <si>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</si>
  <si>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</si>
  <si>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</si>
  <si>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</si>
  <si>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</si>
  <si>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</si>
  <si>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</si>
  <si>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</si>
  <si>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</si>
  <si>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</si>
  <si>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</si>
  <si>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</si>
  <si>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</si>
  <si>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</si>
  <si>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</si>
  <si>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</si>
  <si>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</si>
  <si>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</si>
  <si>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</si>
  <si>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</si>
  <si>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</si>
  <si>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</si>
  <si>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</si>
  <si>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</si>
  <si>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</si>
  <si>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</si>
  <si>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</si>
  <si>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</si>
  <si>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</si>
  <si>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</si>
  <si>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</si>
  <si>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</si>
  <si>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</si>
  <si>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</si>
  <si>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</si>
  <si>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</si>
  <si>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</si>
  <si>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</si>
  <si>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</si>
  <si>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</si>
  <si>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</si>
  <si>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</si>
  <si>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</si>
  <si>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</si>
  <si>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</si>
  <si>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</si>
  <si>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</si>
  <si>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</si>
  <si>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</si>
  <si>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</si>
  <si>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</si>
  <si>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</si>
  <si>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</si>
  <si>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</si>
  <si>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</si>
  <si>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</si>
  <si>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</si>
  <si>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</si>
  <si>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</si>
  <si>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</si>
  <si>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</si>
  <si>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</si>
  <si>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</si>
  <si>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</si>
  <si>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</si>
  <si>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</si>
  <si>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</si>
  <si>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</si>
  <si>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</si>
  <si>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</si>
  <si>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</si>
  <si>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</si>
  <si>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</si>
  <si>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</si>
  <si>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</si>
  <si>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</si>
  <si>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</si>
  <si>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</si>
  <si>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</si>
  <si>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</si>
  <si>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</si>
  <si>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</si>
  <si>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</si>
  <si>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</si>
  <si>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</si>
  <si>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</si>
  <si>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</si>
  <si>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</si>
  <si>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</si>
  <si>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</si>
  <si>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</si>
  <si>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</si>
  <si>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</si>
  <si>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</si>
  <si>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</si>
  <si>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</si>
  <si>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</si>
  <si>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</si>
  <si>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</si>
  <si>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</si>
  <si>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</si>
  <si>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</si>
  <si>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</si>
  <si>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</si>
  <si>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</si>
  <si>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</si>
  <si>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</si>
  <si>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</si>
  <si>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</si>
  <si>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</si>
  <si>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</si>
  <si>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</si>
  <si>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</si>
  <si>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</si>
  <si>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</si>
  <si>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</si>
  <si>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</si>
  <si>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</si>
  <si>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</si>
  <si>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</si>
  <si>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</si>
  <si>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</si>
  <si>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</si>
  <si>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</si>
  <si>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</si>
  <si>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</si>
  <si>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</si>
  <si>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</si>
  <si>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</si>
  <si>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</si>
  <si>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</si>
  <si>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</si>
  <si>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</si>
  <si>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</si>
  <si>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</si>
  <si>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</si>
  <si>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</si>
  <si>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</si>
  <si>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</si>
  <si>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</si>
  <si>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</si>
  <si>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</si>
  <si>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</si>
  <si>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</si>
  <si>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</si>
  <si>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</si>
  <si>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</si>
  <si>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</si>
  <si>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</si>
  <si>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</si>
  <si>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</si>
  <si>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</si>
  <si>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</si>
  <si>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</si>
  <si>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</si>
  <si>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</si>
  <si>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</si>
  <si>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</si>
  <si>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</si>
  <si>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</si>
  <si>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</si>
  <si>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</si>
  <si>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</si>
  <si>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</si>
  <si>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</si>
  <si>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</si>
  <si>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</si>
  <si>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</si>
  <si>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</si>
  <si>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</si>
  <si>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</si>
  <si>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</si>
  <si>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</si>
  <si>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</si>
  <si>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</si>
  <si>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</si>
  <si>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</si>
  <si>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</si>
  <si>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</si>
  <si>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</si>
  <si>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</si>
  <si>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</si>
  <si>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</si>
  <si>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</si>
  <si>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</si>
  <si>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</si>
  <si>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</si>
  <si>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</si>
  <si>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</si>
  <si>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</si>
  <si>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</si>
  <si>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</si>
  <si>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</si>
  <si>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</si>
  <si>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</si>
  <si>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</si>
  <si>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</si>
  <si>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</si>
  <si>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</si>
  <si>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</si>
  <si>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</si>
  <si>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</si>
  <si>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</si>
  <si>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</si>
  <si>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</si>
  <si>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</si>
  <si>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</si>
  <si>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</si>
  <si>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</si>
  <si>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</si>
  <si>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</si>
  <si>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</si>
  <si>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</si>
  <si>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</si>
  <si>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</si>
  <si>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</si>
  <si>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</si>
  <si>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</si>
  <si>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</si>
  <si>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</si>
  <si>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</si>
  <si>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</si>
  <si>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</si>
  <si>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</si>
  <si>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</si>
  <si>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</si>
  <si>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</si>
  <si>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</si>
  <si>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</si>
  <si>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</si>
  <si>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</si>
  <si>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</si>
  <si>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</si>
  <si>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</si>
  <si>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</si>
  <si>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</si>
  <si>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</si>
  <si>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</si>
  <si>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</si>
  <si>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</si>
  <si>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</si>
  <si>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</si>
  <si>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</si>
  <si>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</si>
  <si>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</si>
  <si>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</si>
  <si>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</si>
  <si>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</si>
  <si>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</si>
  <si>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</si>
  <si>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</si>
  <si>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</si>
  <si>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</si>
  <si>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</si>
  <si>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</si>
  <si>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</si>
  <si>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</si>
  <si>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</si>
  <si>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</si>
  <si>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</si>
  <si>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</si>
  <si>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</si>
  <si>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</si>
  <si>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</si>
  <si>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</si>
  <si>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</si>
  <si>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</si>
  <si>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</si>
  <si>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</si>
  <si>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</si>
  <si>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</si>
  <si>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</si>
  <si>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</si>
  <si>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</si>
  <si>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</si>
  <si>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</si>
  <si>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</si>
  <si>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</si>
  <si>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</si>
  <si>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</si>
  <si>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</si>
  <si>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</si>
  <si>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</si>
  <si>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</si>
  <si>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</si>
  <si>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</si>
  <si>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</si>
  <si>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</si>
  <si>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</si>
  <si>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</si>
  <si>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</si>
  <si>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</si>
  <si>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</si>
  <si>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</si>
  <si>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</si>
  <si>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</si>
  <si>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</si>
  <si>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</si>
  <si>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</si>
  <si>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</si>
  <si>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</si>
  <si>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</si>
  <si>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</si>
  <si>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</si>
  <si>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</si>
  <si>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</si>
  <si>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</si>
  <si>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</si>
  <si>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</si>
  <si>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</si>
  <si>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</si>
  <si>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</si>
  <si>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</si>
  <si>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</si>
  <si>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</si>
  <si>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</si>
  <si>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</si>
  <si>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</si>
  <si>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</si>
  <si>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</si>
  <si>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</si>
  <si>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</si>
  <si>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</si>
  <si>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</si>
  <si>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</si>
  <si>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</si>
  <si>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</si>
  <si>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</si>
  <si>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</si>
  <si>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</si>
  <si>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</si>
  <si>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</si>
  <si>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</si>
  <si>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</si>
  <si>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</si>
  <si>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</si>
  <si>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</si>
  <si>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</si>
  <si>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</si>
  <si>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</si>
  <si>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</si>
  <si>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</si>
  <si>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</si>
  <si>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</si>
  <si>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</si>
  <si>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</si>
  <si>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</si>
  <si>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</si>
  <si>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</si>
  <si>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</si>
  <si>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</si>
  <si>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</si>
  <si>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</si>
  <si>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</si>
  <si>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</si>
  <si>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</si>
  <si>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</si>
  <si>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</si>
  <si>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</si>
  <si>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</si>
  <si>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</si>
  <si>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</si>
  <si>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</si>
  <si>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</si>
  <si>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</si>
  <si>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</si>
  <si>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</si>
  <si>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</si>
  <si>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</si>
  <si>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</si>
  <si>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</si>
  <si>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</si>
  <si>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</si>
  <si>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</si>
  <si>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</si>
  <si>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</si>
  <si>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</si>
  <si>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</si>
  <si>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</si>
  <si>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</si>
  <si>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</si>
  <si>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</si>
  <si>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</si>
  <si>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</si>
  <si>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</si>
  <si>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</si>
  <si>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</si>
  <si>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</si>
  <si>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</si>
  <si>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</si>
  <si>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</si>
  <si>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</si>
  <si>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</si>
  <si>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</si>
  <si>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</si>
  <si>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</si>
  <si>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</si>
  <si>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</si>
  <si>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</si>
  <si>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</si>
  <si>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</si>
  <si>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</si>
  <si>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</si>
  <si>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</si>
  <si>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</si>
  <si>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</si>
  <si>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</si>
  <si>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</si>
  <si>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</si>
  <si>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</si>
  <si>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</si>
  <si>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</si>
  <si>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</si>
  <si>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</si>
  <si>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</si>
  <si>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</si>
  <si>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</si>
  <si>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</si>
  <si>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</si>
  <si>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</si>
  <si>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</si>
  <si>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</si>
  <si>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</si>
  <si>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</si>
  <si>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</si>
  <si>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</si>
  <si>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</si>
  <si>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</si>
  <si>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</si>
  <si>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</si>
  <si>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</si>
  <si>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</si>
  <si>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</si>
  <si>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</si>
  <si>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</si>
  <si>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</si>
  <si>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</si>
  <si>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</si>
  <si>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</si>
  <si>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</si>
  <si>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</si>
  <si>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</si>
  <si>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</si>
  <si>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</si>
  <si>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</si>
  <si>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</si>
  <si>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</si>
  <si>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</si>
  <si>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</si>
  <si>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</si>
  <si>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</si>
  <si>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</si>
  <si>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</si>
  <si>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</si>
  <si>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</si>
  <si>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</si>
  <si>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</si>
  <si>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</si>
  <si>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</si>
  <si>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</si>
  <si>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</si>
  <si>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</si>
  <si>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</si>
  <si>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</si>
  <si>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</si>
  <si>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</si>
  <si>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</si>
  <si>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</si>
  <si>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</si>
  <si>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</si>
  <si>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</si>
  <si>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</si>
  <si>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</si>
  <si>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</si>
  <si>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</si>
  <si>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</si>
  <si>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</si>
  <si>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</si>
  <si>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</si>
  <si>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</si>
  <si>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</si>
  <si>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</si>
  <si>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</si>
  <si>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</si>
  <si>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</si>
  <si>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</si>
  <si>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</si>
  <si>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</si>
  <si>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</si>
  <si>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</si>
  <si>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</si>
  <si>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</si>
  <si>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</si>
  <si>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</si>
  <si>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</si>
  <si>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</si>
  <si>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</si>
  <si>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</si>
  <si>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</si>
  <si>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</si>
  <si>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</si>
  <si>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</si>
  <si>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</si>
  <si>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</si>
  <si>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</si>
  <si>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</si>
  <si>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</si>
  <si>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</si>
  <si>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</si>
  <si>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</si>
  <si>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</si>
  <si>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</si>
  <si>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</si>
  <si>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</si>
  <si>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</si>
  <si>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</si>
  <si>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</si>
  <si>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</si>
  <si>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</si>
  <si>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</si>
  <si>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</si>
  <si>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</si>
  <si>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</si>
  <si>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</si>
  <si>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</si>
  <si>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</si>
  <si>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</si>
  <si>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</si>
  <si>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</si>
  <si>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</si>
  <si>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</si>
  <si>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</si>
  <si>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</si>
  <si>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</si>
  <si>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</si>
  <si>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</si>
  <si>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</si>
  <si>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</si>
  <si>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</si>
  <si>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</si>
  <si>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</si>
  <si>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</si>
  <si>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</si>
  <si>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</si>
  <si>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</si>
  <si>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</si>
  <si>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</si>
  <si>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</si>
  <si>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</si>
  <si>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</si>
  <si>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</si>
  <si>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</si>
  <si>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</si>
  <si>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</si>
  <si>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</si>
  <si>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</si>
  <si>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</si>
  <si>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</si>
  <si>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</si>
  <si>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</si>
  <si>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</si>
  <si>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</si>
  <si>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</si>
  <si>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</si>
  <si>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</si>
  <si>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</si>
  <si>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</si>
  <si>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</si>
  <si>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</si>
  <si>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</si>
  <si>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</si>
  <si>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</si>
  <si>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</si>
  <si>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</si>
  <si>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</si>
  <si>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</si>
  <si>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</si>
  <si>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</si>
  <si>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</si>
  <si>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</si>
  <si>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</si>
  <si>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</si>
  <si>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</si>
  <si>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</si>
  <si>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</si>
  <si>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</si>
  <si>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</si>
  <si>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</si>
  <si>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</si>
  <si>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</si>
  <si>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</si>
  <si>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</si>
  <si>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</si>
  <si>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</si>
  <si>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</si>
  <si>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</si>
  <si>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</si>
  <si>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</si>
  <si>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</si>
  <si>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</si>
  <si>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</si>
  <si>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</si>
  <si>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</si>
  <si>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</si>
  <si>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</si>
  <si>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</si>
  <si>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</si>
  <si>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</si>
  <si>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</si>
  <si>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</si>
  <si>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</si>
  <si>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</si>
  <si>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</si>
  <si>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</si>
  <si>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</si>
  <si>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</si>
  <si>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</si>
  <si>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</si>
  <si>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</si>
  <si>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</si>
  <si>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</si>
  <si>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</si>
  <si>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</si>
  <si>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</si>
  <si>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</si>
  <si>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</si>
  <si>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</si>
  <si>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</si>
  <si>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</si>
  <si>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</si>
  <si>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</si>
  <si>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</si>
  <si>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</si>
  <si>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</si>
  <si>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</si>
  <si>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</si>
  <si>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</si>
  <si>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</si>
  <si>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</si>
  <si>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</si>
  <si>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</si>
  <si>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</si>
  <si>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</si>
  <si>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</si>
  <si>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</si>
  <si>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</si>
  <si>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</si>
  <si>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</si>
  <si>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</si>
  <si>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</si>
  <si>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</si>
  <si>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</si>
  <si>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</si>
  <si>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</si>
  <si>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</si>
  <si>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</si>
  <si>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</si>
  <si>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</si>
  <si>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</si>
  <si>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</si>
  <si>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</si>
  <si>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</si>
  <si>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</si>
  <si>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</si>
  <si>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</si>
  <si>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</si>
  <si>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</si>
  <si>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</si>
  <si>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</si>
  <si>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</si>
  <si>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</si>
  <si>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</si>
  <si>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</si>
  <si>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</si>
  <si>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</si>
  <si>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</si>
  <si>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</si>
  <si>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</si>
  <si>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</si>
  <si>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</si>
  <si>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</si>
  <si>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</si>
  <si>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</si>
  <si>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</si>
  <si>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</si>
  <si>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</si>
  <si>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</si>
  <si>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</si>
  <si>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</si>
  <si>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</si>
  <si>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</si>
  <si>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</si>
  <si>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</si>
  <si>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</si>
  <si>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</si>
  <si>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</si>
  <si>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</si>
  <si>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</si>
  <si>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</si>
  <si>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</si>
  <si>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</si>
  <si>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</si>
  <si>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</si>
  <si>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</si>
  <si>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</si>
  <si>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</si>
  <si>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</si>
  <si>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</si>
  <si>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</si>
  <si>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</si>
  <si>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</si>
  <si>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</si>
  <si>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</si>
  <si>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</si>
  <si>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</si>
  <si>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</si>
  <si>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</si>
  <si>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</si>
  <si>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</si>
  <si>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</si>
  <si>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</si>
  <si>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</si>
  <si>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</si>
  <si>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</si>
  <si>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</si>
  <si>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</si>
  <si>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</si>
  <si>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</si>
  <si>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</si>
  <si>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</si>
  <si>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</si>
  <si>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</si>
  <si>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</si>
  <si>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</si>
  <si>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</si>
  <si>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</si>
  <si>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</si>
  <si>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</si>
  <si>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</si>
  <si>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</si>
  <si>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</si>
  <si>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</si>
  <si>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</si>
  <si>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</si>
  <si>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</si>
  <si>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</si>
  <si>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</si>
  <si>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</si>
  <si>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</si>
  <si>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</si>
  <si>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</si>
  <si>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</si>
  <si>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</si>
  <si>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</si>
  <si>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</si>
  <si>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</si>
  <si>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</si>
  <si>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</si>
  <si>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</si>
  <si>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</si>
  <si>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</si>
  <si>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</si>
  <si>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</si>
  <si>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</si>
  <si>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</si>
  <si>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</si>
  <si>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</si>
  <si>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</si>
  <si>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</si>
  <si>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</si>
  <si>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</si>
  <si>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</si>
  <si>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</si>
  <si>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</si>
  <si>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</si>
  <si>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</si>
  <si>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</si>
  <si>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</si>
  <si>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</si>
  <si>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</si>
  <si>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</si>
  <si>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</si>
  <si>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</si>
  <si>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</si>
  <si>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</si>
  <si>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</si>
  <si>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</si>
  <si>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</si>
  <si>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</si>
  <si>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</si>
  <si>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</si>
  <si>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</si>
  <si>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</si>
  <si>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</si>
  <si>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</si>
  <si>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</si>
  <si>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</si>
  <si>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</si>
  <si>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</si>
  <si>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</si>
  <si>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</si>
  <si>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</si>
  <si>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</si>
  <si>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</si>
  <si>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</si>
  <si>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</si>
  <si>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</si>
  <si>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</si>
  <si>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</si>
  <si>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</si>
  <si>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</si>
  <si>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</si>
  <si>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</si>
  <si>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</si>
  <si>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</si>
  <si>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</si>
  <si>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</si>
  <si>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</si>
  <si>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</si>
  <si>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</si>
  <si>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</si>
  <si>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</si>
  <si>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</si>
  <si>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</si>
  <si>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</si>
  <si>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</si>
  <si>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</si>
  <si>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</si>
  <si>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</si>
  <si>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</si>
  <si>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</si>
  <si>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</si>
  <si>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</si>
  <si>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</si>
  <si>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</si>
  <si>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</si>
  <si>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</si>
  <si>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</si>
  <si>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</si>
  <si>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</si>
  <si>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</si>
  <si>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</si>
  <si>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</si>
  <si>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</si>
  <si>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</si>
  <si>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</si>
  <si>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</si>
  <si>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</si>
  <si>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</si>
  <si>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</si>
  <si>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</si>
  <si>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</si>
  <si>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</si>
  <si>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</si>
  <si>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</si>
  <si>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</si>
  <si>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</si>
  <si>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</si>
  <si>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</si>
  <si>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</si>
  <si>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</si>
  <si>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</si>
  <si>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</si>
  <si>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</si>
  <si>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</si>
  <si>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</si>
  <si>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</si>
  <si>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</si>
  <si>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</si>
  <si>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</si>
  <si>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</si>
  <si>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</si>
  <si>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</si>
  <si>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</si>
  <si>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</si>
  <si>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</si>
  <si>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</si>
  <si>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</si>
  <si>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</si>
  <si>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</si>
  <si>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</si>
  <si>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</si>
  <si>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</si>
  <si>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</si>
  <si>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</si>
  <si>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</si>
  <si>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</si>
  <si>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</si>
  <si>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</si>
  <si>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</si>
  <si>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</si>
  <si>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</si>
  <si>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</si>
  <si>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</si>
  <si>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</si>
  <si>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</si>
  <si>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</si>
  <si>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</si>
  <si>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</si>
  <si>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</si>
  <si>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</si>
  <si>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</si>
  <si>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</si>
  <si>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</si>
  <si>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</si>
  <si>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</si>
  <si>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</si>
  <si>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</si>
  <si>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</si>
  <si>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</si>
  <si>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</si>
  <si>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</si>
  <si>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</si>
  <si>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</si>
  <si>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</si>
  <si>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</si>
  <si>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</si>
  <si>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</si>
  <si>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</si>
  <si>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</si>
  <si>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</si>
  <si>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</si>
  <si>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</si>
  <si>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</si>
  <si>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</si>
  <si>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</si>
  <si>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</si>
  <si>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</si>
  <si>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</si>
  <si>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</si>
  <si>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</si>
  <si>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</si>
  <si>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</si>
  <si>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</si>
  <si>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</si>
  <si>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</si>
  <si>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</si>
  <si>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</si>
  <si>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</si>
  <si>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</si>
  <si>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</si>
  <si>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</si>
  <si>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</si>
  <si>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</si>
  <si>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</si>
  <si>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</si>
  <si>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</si>
  <si>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</si>
  <si>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</si>
  <si>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</si>
  <si>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</si>
  <si>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</si>
  <si>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</si>
  <si>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</si>
  <si>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</si>
  <si>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</si>
  <si>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</si>
  <si>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</si>
  <si>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</si>
  <si>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</si>
  <si>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</si>
  <si>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</si>
  <si>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</si>
  <si>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</si>
  <si>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</si>
  <si>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</si>
  <si>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</si>
  <si>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</si>
  <si>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</si>
  <si>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</si>
  <si>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</si>
  <si>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</si>
  <si>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</si>
  <si>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</si>
  <si>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</si>
  <si>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</si>
  <si>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</si>
  <si>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</si>
  <si>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</si>
  <si>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</si>
  <si>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</si>
  <si>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</si>
  <si>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</si>
  <si>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</si>
  <si>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</si>
  <si>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</si>
  <si>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</si>
  <si>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</si>
  <si>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</si>
  <si>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</si>
  <si>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</si>
  <si>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</si>
  <si>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</si>
  <si>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</si>
  <si>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</si>
  <si>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</si>
  <si>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</si>
  <si>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</si>
  <si>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</si>
  <si>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</si>
  <si>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</si>
  <si>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</si>
  <si>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</si>
  <si>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</si>
  <si>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</si>
  <si>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</si>
  <si>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</si>
  <si>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</si>
  <si>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</si>
  <si>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</si>
  <si>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</si>
  <si>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</si>
  <si>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</si>
  <si>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</si>
  <si>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</si>
  <si>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</si>
  <si>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</si>
  <si>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</si>
  <si>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</si>
  <si>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</si>
  <si>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</si>
  <si>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</si>
  <si>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</si>
  <si>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</si>
  <si>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</si>
  <si>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</si>
  <si>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</si>
  <si>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</si>
  <si>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</si>
  <si>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</si>
  <si>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</si>
  <si>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</si>
  <si>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</si>
  <si>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</si>
  <si>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</si>
  <si>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</si>
  <si>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</si>
  <si>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</si>
  <si>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</si>
  <si>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</si>
  <si>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</si>
  <si>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</si>
  <si>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</si>
  <si>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</si>
  <si>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</si>
  <si>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</si>
  <si>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</si>
  <si>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</si>
  <si>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</si>
  <si>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</si>
  <si>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</si>
  <si>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</si>
  <si>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</si>
  <si>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</si>
  <si>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</si>
  <si>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</si>
  <si>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</si>
  <si>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</si>
  <si>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</si>
  <si>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</si>
  <si>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</si>
  <si>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</si>
  <si>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</si>
  <si>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</si>
  <si>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</si>
  <si>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</si>
  <si>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</si>
  <si>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</si>
  <si>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</si>
  <si>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</si>
  <si>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</si>
  <si>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</si>
  <si>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</si>
  <si>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</si>
  <si>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</si>
  <si>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</si>
  <si>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</si>
  <si>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</si>
  <si>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</si>
  <si>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</si>
  <si>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</si>
  <si>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</si>
  <si>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</si>
  <si>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</si>
  <si>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</si>
  <si>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</si>
  <si>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</si>
  <si>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</si>
  <si>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</si>
  <si>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</si>
  <si>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</si>
  <si>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</si>
  <si>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</si>
  <si>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</si>
  <si>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</si>
  <si>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</si>
  <si>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</si>
  <si>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</si>
  <si>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</si>
  <si>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</si>
  <si>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</si>
  <si>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</si>
  <si>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</si>
  <si>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</si>
  <si>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</si>
  <si>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</si>
  <si>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</si>
  <si>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</si>
  <si>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</si>
  <si>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</si>
  <si>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</si>
  <si>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</si>
  <si>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</si>
  <si>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</si>
  <si>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</si>
  <si>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</si>
  <si>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</si>
  <si>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</si>
  <si>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</si>
  <si>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</si>
  <si>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</si>
  <si>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</si>
  <si>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</si>
  <si>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</si>
  <si>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</si>
  <si>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</si>
  <si>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</si>
  <si>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</si>
  <si>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</si>
  <si>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</si>
  <si>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</si>
  <si>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</si>
  <si>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</si>
  <si>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</si>
  <si>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</si>
  <si>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</si>
  <si>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</si>
  <si>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</si>
  <si>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</si>
  <si>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</si>
  <si>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</si>
  <si>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</si>
  <si>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</si>
  <si>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</si>
  <si>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</si>
  <si>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</si>
  <si>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</si>
  <si>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</si>
  <si>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</si>
  <si>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</si>
  <si>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</si>
  <si>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</si>
  <si>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</si>
  <si>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</si>
  <si>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</si>
  <si>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</si>
  <si>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</si>
  <si>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</si>
  <si>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</si>
  <si>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</si>
  <si>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</si>
  <si>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</si>
  <si>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</si>
  <si>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</si>
  <si>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</si>
  <si>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</si>
  <si>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</si>
  <si>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</si>
  <si>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</si>
  <si>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</si>
  <si>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</si>
  <si>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</si>
  <si>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</si>
  <si>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</si>
  <si>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</si>
  <si>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</si>
  <si>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</si>
  <si>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</si>
  <si>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</si>
  <si>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</si>
  <si>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</si>
  <si>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</si>
  <si>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</si>
  <si>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</si>
  <si>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</si>
  <si>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</si>
  <si>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</si>
  <si>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</si>
  <si>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</si>
  <si>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</si>
  <si>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</si>
  <si>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</si>
  <si>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</si>
  <si>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</si>
  <si>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</si>
  <si>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</si>
  <si>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</si>
  <si>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</si>
  <si>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</si>
  <si>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</si>
  <si>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</si>
  <si>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</si>
  <si>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</si>
  <si>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</si>
  <si>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</si>
  <si>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</si>
  <si>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</si>
  <si>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</si>
  <si>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</si>
  <si>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</si>
  <si>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</si>
  <si>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</si>
  <si>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</si>
  <si>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</si>
  <si>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</si>
  <si>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</si>
  <si>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</si>
  <si>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</si>
  <si>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</si>
  <si>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</si>
  <si>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</si>
  <si>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</si>
  <si>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</si>
  <si>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</si>
  <si>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</si>
  <si>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</si>
  <si>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</si>
  <si>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</si>
  <si>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</si>
  <si>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</si>
  <si>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</si>
  <si>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</si>
  <si>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</si>
  <si>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</si>
  <si>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</si>
  <si>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</si>
  <si>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</si>
  <si>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</si>
  <si>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</si>
  <si>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</si>
  <si>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</si>
  <si>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</si>
  <si>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</si>
  <si>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</si>
  <si>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</si>
  <si>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</si>
  <si>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</si>
  <si>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</si>
  <si>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</si>
  <si>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</si>
  <si>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</si>
  <si>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</si>
  <si>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</si>
  <si>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</si>
  <si>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</si>
  <si>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</si>
  <si>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</si>
  <si>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</si>
  <si>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</si>
  <si>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</si>
  <si>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</si>
  <si>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</si>
  <si>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</si>
  <si>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</si>
  <si>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</si>
  <si>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</si>
  <si>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</si>
  <si>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</si>
  <si>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</si>
  <si>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</si>
  <si>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</si>
  <si>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</si>
  <si>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</si>
  <si>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</si>
  <si>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</si>
  <si>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</si>
  <si>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</si>
  <si>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</si>
  <si>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</si>
  <si>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</si>
  <si>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</si>
  <si>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</si>
  <si>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</si>
  <si>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</si>
  <si>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</si>
  <si>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</si>
  <si>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</si>
  <si>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</si>
  <si>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</si>
  <si>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</si>
  <si>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</si>
  <si>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</si>
  <si>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</si>
  <si>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</si>
  <si>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</si>
  <si>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</si>
  <si>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</si>
  <si>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</si>
  <si>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</si>
  <si>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</si>
  <si>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</si>
  <si>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</si>
  <si>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</si>
  <si>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</si>
  <si>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</si>
  <si>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</si>
  <si>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</si>
  <si>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</si>
  <si>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</si>
  <si>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</si>
  <si>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</si>
  <si>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</si>
  <si>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</si>
  <si>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</si>
  <si>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</si>
  <si>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</si>
  <si>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</si>
  <si>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</si>
  <si>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</si>
  <si>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</si>
  <si>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</si>
  <si>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</si>
  <si>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</si>
  <si>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</si>
  <si>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</si>
  <si>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</si>
  <si>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</si>
  <si>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</si>
  <si>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</si>
  <si>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</si>
  <si>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</si>
  <si>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</si>
  <si>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</si>
  <si>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</si>
  <si>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</si>
  <si>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</si>
  <si>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</si>
  <si>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</si>
  <si>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</si>
  <si>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</si>
  <si>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</si>
  <si>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</si>
  <si>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</si>
  <si>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</si>
  <si>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</si>
  <si>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</si>
  <si>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</si>
  <si>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</si>
  <si>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</si>
  <si>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</si>
  <si>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</si>
  <si>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</si>
  <si>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</si>
  <si>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</si>
  <si>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</si>
  <si>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</si>
  <si>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</si>
  <si>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</si>
  <si>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</si>
  <si>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</si>
  <si>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</si>
  <si>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</si>
  <si>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</si>
  <si>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</si>
  <si>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</si>
  <si>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</si>
  <si>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</si>
  <si>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</si>
  <si>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</si>
  <si>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</si>
  <si>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</si>
  <si>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</si>
  <si>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</si>
  <si>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</si>
  <si>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</si>
  <si>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</si>
  <si>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</si>
  <si>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</si>
  <si>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</si>
  <si>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</si>
  <si>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</si>
  <si>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</si>
  <si>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</si>
  <si>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</si>
  <si>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</si>
  <si>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</si>
  <si>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</si>
  <si>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</si>
  <si>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</si>
  <si>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</si>
  <si>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</si>
  <si>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</si>
  <si>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</si>
  <si>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</si>
  <si>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</si>
  <si>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</si>
  <si>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</si>
  <si>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</si>
  <si>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</si>
  <si>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</si>
  <si>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</si>
  <si>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</si>
  <si>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</si>
  <si>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</si>
  <si>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</si>
  <si>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</si>
  <si>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</si>
  <si>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</si>
  <si>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</si>
  <si>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</si>
  <si>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</si>
  <si>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</si>
  <si>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</si>
  <si>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</si>
  <si>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</si>
  <si>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</si>
  <si>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</si>
  <si>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</si>
  <si>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</si>
  <si>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</si>
  <si>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</si>
  <si>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</si>
  <si>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</si>
  <si>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</si>
  <si>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</si>
  <si>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</si>
  <si>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</si>
  <si>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</si>
  <si>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</si>
  <si>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</si>
  <si>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</si>
  <si>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</si>
  <si>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</si>
  <si>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</si>
  <si>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</si>
  <si>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</si>
  <si>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</si>
  <si>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</si>
  <si>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</si>
  <si>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</si>
  <si>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</si>
  <si>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</si>
  <si>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</si>
  <si>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</si>
  <si>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</si>
  <si>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</si>
  <si>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</si>
  <si>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</si>
  <si>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</si>
  <si>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</si>
  <si>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</si>
  <si>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</si>
  <si>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</si>
  <si>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</si>
  <si>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</si>
  <si>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</si>
  <si>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</si>
  <si>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</si>
  <si>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</si>
  <si>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</si>
  <si>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</si>
  <si>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</si>
  <si>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</si>
  <si>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</si>
  <si>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</si>
  <si>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</si>
  <si>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</si>
  <si>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</si>
  <si>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</si>
  <si>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</si>
  <si>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</si>
  <si>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</si>
  <si>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</si>
  <si>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</si>
  <si>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</si>
  <si>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</si>
  <si>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</si>
  <si>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</si>
  <si>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</si>
  <si>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</si>
  <si>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</si>
  <si>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</si>
  <si>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</si>
  <si>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</si>
  <si>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</si>
  <si>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</si>
  <si>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</si>
  <si>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</si>
  <si>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</si>
  <si>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</si>
  <si>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</si>
  <si>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</si>
  <si>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</si>
  <si>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</si>
  <si>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</si>
  <si>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</si>
  <si>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</si>
  <si>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</si>
  <si>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</si>
  <si>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</si>
  <si>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</si>
  <si>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</si>
  <si>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</si>
  <si>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</si>
  <si>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</si>
  <si>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</si>
  <si>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</si>
  <si>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</si>
  <si>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</si>
  <si>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</si>
  <si>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</si>
  <si>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</si>
  <si>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</si>
  <si>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</si>
  <si>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</si>
  <si>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</si>
  <si>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</si>
  <si>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</si>
  <si>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</si>
  <si>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</si>
  <si>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</si>
  <si>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</si>
  <si>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</si>
  <si>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</si>
  <si>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</si>
  <si>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</si>
  <si>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</si>
  <si>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</si>
  <si>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</si>
  <si>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</si>
  <si>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</si>
  <si>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</si>
  <si>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</si>
  <si>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</si>
  <si>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</si>
  <si>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</si>
  <si>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</si>
  <si>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</si>
  <si>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</si>
  <si>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</si>
  <si>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</si>
  <si>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</si>
  <si>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</si>
  <si>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</si>
  <si>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</si>
  <si>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</si>
  <si>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</si>
  <si>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</si>
  <si>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</si>
  <si>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</si>
  <si>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</si>
  <si>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</si>
  <si>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</si>
  <si>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</si>
  <si>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</si>
  <si>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</si>
  <si>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</si>
  <si>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</si>
  <si>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</si>
  <si>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</si>
  <si>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</si>
  <si>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</si>
  <si>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</si>
  <si>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</si>
  <si>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</si>
  <si>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</si>
  <si>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</si>
  <si>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</si>
  <si>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</si>
  <si>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</si>
  <si>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</si>
  <si>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</si>
  <si>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</si>
  <si>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</si>
  <si>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</si>
  <si>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</si>
  <si>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</si>
  <si>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</si>
  <si>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</si>
  <si>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</si>
  <si>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</si>
  <si>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</si>
  <si>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</si>
  <si>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</si>
  <si>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</si>
  <si>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</si>
  <si>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</si>
  <si>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</si>
  <si>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</si>
  <si>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</si>
  <si>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</si>
  <si>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</si>
  <si>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</si>
  <si>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</si>
  <si>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</si>
  <si>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</si>
  <si>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</si>
  <si>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</si>
  <si>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</si>
  <si>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</si>
  <si>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</si>
  <si>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</si>
  <si>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</si>
  <si>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</si>
  <si>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</si>
  <si>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</si>
  <si>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</si>
  <si>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</si>
  <si>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</si>
  <si>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</si>
  <si>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</si>
  <si>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</si>
  <si>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</si>
  <si>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</si>
  <si>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</si>
  <si>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</si>
  <si>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</si>
  <si>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</si>
  <si>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</si>
  <si>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</si>
  <si>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</si>
  <si>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</si>
  <si>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</si>
  <si>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</si>
  <si>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</si>
  <si>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</si>
  <si>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</si>
  <si>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</si>
  <si>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</si>
  <si>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</si>
  <si>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</si>
  <si>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</si>
  <si>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</si>
  <si>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</si>
  <si>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</si>
  <si>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</si>
  <si>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</si>
  <si>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</si>
  <si>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</si>
  <si>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</si>
  <si>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</si>
  <si>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</si>
  <si>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</si>
  <si>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</si>
  <si>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</si>
  <si>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</si>
  <si>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</si>
  <si>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</si>
  <si>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</si>
  <si>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</si>
  <si>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</si>
  <si>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</si>
  <si>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</si>
  <si>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</si>
  <si>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</si>
  <si>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</si>
  <si>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</si>
  <si>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</si>
  <si>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</si>
  <si>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</si>
  <si>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</si>
  <si>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</si>
  <si>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</si>
  <si>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</si>
  <si>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</si>
  <si>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</si>
  <si>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</si>
  <si>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</si>
  <si>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</si>
  <si>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</si>
  <si>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</si>
  <si>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</si>
  <si>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</si>
  <si>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</si>
  <si>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</si>
  <si>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</si>
  <si>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</si>
  <si>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</si>
  <si>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</si>
  <si>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</si>
  <si>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</si>
  <si>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</si>
  <si>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</si>
  <si>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</si>
  <si>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</si>
  <si>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</si>
  <si>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</si>
  <si>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</si>
  <si>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</si>
  <si>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</si>
  <si>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</si>
  <si>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</si>
  <si>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</si>
  <si>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</si>
  <si>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</si>
  <si>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</si>
  <si>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</si>
  <si>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</si>
  <si>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</si>
  <si>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</si>
  <si>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</si>
  <si>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</si>
  <si>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</si>
  <si>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</si>
  <si>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</si>
  <si>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</si>
  <si>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</si>
  <si>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</si>
  <si>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</si>
  <si>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</si>
  <si>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</si>
  <si>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</si>
  <si>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</si>
  <si>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</si>
  <si>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</si>
  <si>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</si>
  <si>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</si>
  <si>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</si>
  <si>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</si>
  <si>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</si>
  <si>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</si>
  <si>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</si>
  <si>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</si>
  <si>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</si>
  <si>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</si>
  <si>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</si>
  <si>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</si>
  <si>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</si>
  <si>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</si>
  <si>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</si>
  <si>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</si>
  <si>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</si>
  <si>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</si>
  <si>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</si>
  <si>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</si>
  <si>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</si>
  <si>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</si>
  <si>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</si>
  <si>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</si>
  <si>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</si>
  <si>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</si>
  <si>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</si>
  <si>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</si>
  <si>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</si>
  <si>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</si>
  <si>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</si>
  <si>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</si>
  <si>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</si>
  <si>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</si>
  <si>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</si>
  <si>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</si>
  <si>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</si>
  <si>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</si>
  <si>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</si>
  <si>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</si>
  <si>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</si>
  <si>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</si>
  <si>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</si>
  <si>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</si>
  <si>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</si>
  <si>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</si>
  <si>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</si>
  <si>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</si>
  <si>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</si>
  <si>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</si>
  <si>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</si>
  <si>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</si>
  <si>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</si>
  <si>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</si>
  <si>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</si>
  <si>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</si>
  <si>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</si>
  <si>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</si>
  <si>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</si>
  <si>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</si>
  <si>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</si>
  <si>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</si>
  <si>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</si>
  <si>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</si>
  <si>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</si>
  <si>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</si>
  <si>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</si>
  <si>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</si>
  <si>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</si>
  <si>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</si>
  <si>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</si>
  <si>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</si>
  <si>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</si>
  <si>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</si>
  <si>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</si>
  <si>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</si>
  <si>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</si>
  <si>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</si>
  <si>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</si>
  <si>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</si>
  <si>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</si>
  <si>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</si>
  <si>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</si>
  <si>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</si>
  <si>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</si>
  <si>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</si>
  <si>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</si>
  <si>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</si>
  <si>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</si>
  <si>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</si>
  <si>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</si>
  <si>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</si>
  <si>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</si>
  <si>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</si>
  <si>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</si>
  <si>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</si>
  <si>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</si>
  <si>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</si>
  <si>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</si>
  <si>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</si>
  <si>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</si>
  <si>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</si>
  <si>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</si>
  <si>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</si>
  <si>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</si>
  <si>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</si>
  <si>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</si>
  <si>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</si>
  <si>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</si>
  <si>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</si>
  <si>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</si>
  <si>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</si>
  <si>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</si>
  <si>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</si>
  <si>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</si>
  <si>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</si>
  <si>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</si>
  <si>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</si>
  <si>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</si>
  <si>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</si>
  <si>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</si>
  <si>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</si>
  <si>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</si>
  <si>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</si>
  <si>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</si>
  <si>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</si>
  <si>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</si>
  <si>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</si>
  <si>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</si>
  <si>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</si>
  <si>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</si>
  <si>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</si>
  <si>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</si>
  <si>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</si>
  <si>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</si>
  <si>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</si>
  <si>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</si>
  <si>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</si>
  <si>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</si>
  <si>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</si>
  <si>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</si>
  <si>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</si>
  <si>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</si>
  <si>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</si>
  <si>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</si>
  <si>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</si>
  <si>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</si>
  <si>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</si>
  <si>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</si>
  <si>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</si>
  <si>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</si>
  <si>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</si>
  <si>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</si>
  <si>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</si>
  <si>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</si>
  <si>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</si>
  <si>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</si>
  <si>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</si>
  <si>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</si>
  <si>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</si>
  <si>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</si>
  <si>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</si>
  <si>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</si>
  <si>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</si>
  <si>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</si>
  <si>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</si>
  <si>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</si>
  <si>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</si>
  <si>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</si>
  <si>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</si>
  <si>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</si>
  <si>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</si>
  <si>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</si>
  <si>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</si>
  <si>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</si>
  <si>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</si>
  <si>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</si>
  <si>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</si>
  <si>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</si>
  <si>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</si>
  <si>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</si>
  <si>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</si>
  <si>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</si>
  <si>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</si>
  <si>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</si>
  <si>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</si>
  <si>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</si>
  <si>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</si>
  <si>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</si>
  <si>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</si>
  <si>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</si>
  <si>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</si>
  <si>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</si>
  <si>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</si>
  <si>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</si>
  <si>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</si>
  <si>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</si>
  <si>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</si>
  <si>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</si>
  <si>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</si>
  <si>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</si>
  <si>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</si>
  <si>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</si>
  <si>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</si>
  <si>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</si>
  <si>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</si>
  <si>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</si>
  <si>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</si>
  <si>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</si>
  <si>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</si>
  <si>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</si>
  <si>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</si>
  <si>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</si>
  <si>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</si>
  <si>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</si>
  <si>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</si>
  <si>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</si>
  <si>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</si>
  <si>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</si>
  <si>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</si>
  <si>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</si>
  <si>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</si>
  <si>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</si>
  <si>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</si>
  <si>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</si>
  <si>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</si>
  <si>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</si>
  <si>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</si>
  <si>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</si>
  <si>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</si>
  <si>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</si>
  <si>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</si>
  <si>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</si>
  <si>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</si>
  <si>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</si>
  <si>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</si>
  <si>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</si>
  <si>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</si>
  <si>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</si>
  <si>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</si>
  <si>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</si>
  <si>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</si>
  <si>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</si>
  <si>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</si>
  <si>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</si>
  <si>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</si>
  <si>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</si>
  <si>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</si>
  <si>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</si>
  <si>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</si>
  <si>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</si>
  <si>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</si>
  <si>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</si>
  <si>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</si>
  <si>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</si>
  <si>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</si>
  <si>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</si>
  <si>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</si>
  <si>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</si>
  <si>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</si>
  <si>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</si>
  <si>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</si>
  <si>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</si>
  <si>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</si>
  <si>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</si>
  <si>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</si>
  <si>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</si>
  <si>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</si>
  <si>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</si>
  <si>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</si>
  <si>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</si>
  <si>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</si>
  <si>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</si>
  <si>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</si>
  <si>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</si>
  <si>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</si>
  <si>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</si>
  <si>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</si>
  <si>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</si>
  <si>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</si>
  <si>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</si>
  <si>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</si>
  <si>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</si>
  <si>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</si>
  <si>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</si>
  <si>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</si>
  <si>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</si>
  <si>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</si>
  <si>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</si>
  <si>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</si>
  <si>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</si>
  <si>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</si>
  <si>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</si>
  <si>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</si>
  <si>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</si>
  <si>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</si>
  <si>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</si>
  <si>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</si>
  <si>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</si>
  <si>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</si>
  <si>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</si>
  <si>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</si>
  <si>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</si>
  <si>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</si>
  <si>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</si>
  <si>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</si>
  <si>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</si>
  <si>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</si>
  <si>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</si>
  <si>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</si>
  <si>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</si>
  <si>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</si>
  <si>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</si>
  <si>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</si>
  <si>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</si>
  <si>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</si>
  <si>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</si>
  <si>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</si>
  <si>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</si>
  <si>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</si>
  <si>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</si>
  <si>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</si>
  <si>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</si>
  <si>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</si>
  <si>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</si>
  <si>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</si>
  <si>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</si>
  <si>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</si>
  <si>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</si>
  <si>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</si>
  <si>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</si>
  <si>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</si>
  <si>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</si>
  <si>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</si>
  <si>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</si>
  <si>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</si>
  <si>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</si>
  <si>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</si>
  <si>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</si>
  <si>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</si>
  <si>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</si>
  <si>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</si>
  <si>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</si>
  <si>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</si>
  <si>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</si>
  <si>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</si>
  <si>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</si>
  <si>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</si>
  <si>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</si>
  <si>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</si>
  <si>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</si>
  <si>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</si>
  <si>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</si>
  <si>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</si>
  <si>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</si>
  <si>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</si>
  <si>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</si>
  <si>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</si>
  <si>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</si>
  <si>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</si>
  <si>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</si>
  <si>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</si>
  <si>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</si>
  <si>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</si>
  <si>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</si>
  <si>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</si>
  <si>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</si>
  <si>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</si>
  <si>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</si>
  <si>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</si>
  <si>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</si>
  <si>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</si>
  <si>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</si>
  <si>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</si>
  <si>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</si>
  <si>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</si>
  <si>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</si>
  <si>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</si>
  <si>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</si>
  <si>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</si>
  <si>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</si>
  <si>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</si>
  <si>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</si>
  <si>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</si>
  <si>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</si>
  <si>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</si>
  <si>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</si>
  <si>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</si>
  <si>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</si>
  <si>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</si>
  <si>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</si>
  <si>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</si>
  <si>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</si>
  <si>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</si>
  <si>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</si>
  <si>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</si>
  <si>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</si>
  <si>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</si>
  <si>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</si>
  <si>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</si>
  <si>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</si>
  <si>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</si>
  <si>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</si>
  <si>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</si>
  <si>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</si>
  <si>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</si>
  <si>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</si>
  <si>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</si>
  <si>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</si>
  <si>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</si>
  <si>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</si>
  <si>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</si>
  <si>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</si>
  <si>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</si>
  <si>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</si>
  <si>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</si>
  <si>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</si>
  <si>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</si>
  <si>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</si>
  <si>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</si>
  <si>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</si>
  <si>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</si>
  <si>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</si>
  <si>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</si>
  <si>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</si>
  <si>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</si>
  <si>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</si>
  <si>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</si>
  <si>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</si>
  <si>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</si>
  <si>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</si>
  <si>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</si>
  <si>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</si>
  <si>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</si>
  <si>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</si>
  <si>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</si>
  <si>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</si>
  <si>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</si>
  <si>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</si>
  <si>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</si>
  <si>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</si>
  <si>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</si>
  <si>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</si>
  <si>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</si>
  <si>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</si>
  <si>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</si>
  <si>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</si>
  <si>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</si>
  <si>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</si>
  <si>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</si>
  <si>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</si>
  <si>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</si>
  <si>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</si>
  <si>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</si>
  <si>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</si>
  <si>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</si>
  <si>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</si>
  <si>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</si>
  <si>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</si>
  <si>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</si>
  <si>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</si>
  <si>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</si>
  <si>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</si>
  <si>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</si>
  <si>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</si>
  <si>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</si>
  <si>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</si>
  <si>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</si>
  <si>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</si>
  <si>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</si>
  <si>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</si>
  <si>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</si>
  <si>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</si>
  <si>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</si>
  <si>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</si>
  <si>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</si>
  <si>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</si>
  <si>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</si>
  <si>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</si>
  <si>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</si>
  <si>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</si>
  <si>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</si>
  <si>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</si>
  <si>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</si>
  <si>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</si>
  <si>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</si>
  <si>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</si>
  <si>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</si>
  <si>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</si>
  <si>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</si>
  <si>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</si>
  <si>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</si>
  <si>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</si>
  <si>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</si>
  <si>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</si>
  <si>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</si>
  <si>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</si>
  <si>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</si>
  <si>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</si>
  <si>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</si>
  <si>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</si>
  <si>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</si>
  <si>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</si>
  <si>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</si>
  <si>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</si>
  <si>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</si>
  <si>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</si>
  <si>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</si>
  <si>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</si>
  <si>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</si>
  <si>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</si>
  <si>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</si>
  <si>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</si>
  <si>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</si>
  <si>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</si>
  <si>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</si>
  <si>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</si>
  <si>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</si>
  <si>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</si>
  <si>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</si>
  <si>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</si>
  <si>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</si>
  <si>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</si>
  <si>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</si>
  <si>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</si>
  <si>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</si>
  <si>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</si>
  <si>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</si>
  <si>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</si>
  <si>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</si>
  <si>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</si>
  <si>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</si>
  <si>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</si>
  <si>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</si>
  <si>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</si>
  <si>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</si>
  <si>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</si>
  <si>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</si>
  <si>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</si>
  <si>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</si>
  <si>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</si>
  <si>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</si>
  <si>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</si>
  <si>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</si>
  <si>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</si>
  <si>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</si>
  <si>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</si>
  <si>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</si>
  <si>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</si>
  <si>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</si>
  <si>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</si>
  <si>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</si>
  <si>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</si>
  <si>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</si>
  <si>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</si>
  <si>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</si>
  <si>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</si>
  <si>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</si>
  <si>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</si>
  <si>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</si>
  <si>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</si>
  <si>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</si>
  <si>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</si>
  <si>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</si>
  <si>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</si>
  <si>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</si>
  <si>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</si>
  <si>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</si>
  <si>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</si>
  <si>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</si>
  <si>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</si>
  <si>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</si>
  <si>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</si>
  <si>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</si>
  <si>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</si>
  <si>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</si>
  <si>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</si>
  <si>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</si>
  <si>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</si>
  <si>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</si>
  <si>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</si>
  <si>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</si>
  <si>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</si>
  <si>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</si>
  <si>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</si>
  <si>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</si>
  <si>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</si>
  <si>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</si>
  <si>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</si>
  <si>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</si>
  <si>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</si>
  <si>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</si>
  <si>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</si>
  <si>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</si>
  <si>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</si>
  <si>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</si>
  <si>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</si>
  <si>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</si>
  <si>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</si>
  <si>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</si>
  <si>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</si>
  <si>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</si>
  <si>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</si>
  <si>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</si>
  <si>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</si>
  <si>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</si>
  <si>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</si>
  <si>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</si>
  <si>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</si>
  <si>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</si>
  <si>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</si>
  <si>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</si>
  <si>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</si>
  <si>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</si>
  <si>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</si>
  <si>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</si>
  <si>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</si>
  <si>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</si>
  <si>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</si>
  <si>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</si>
  <si>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</si>
  <si>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</si>
  <si>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</si>
  <si>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</si>
  <si>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</si>
  <si>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</si>
  <si>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</si>
  <si>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</si>
  <si>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</si>
  <si>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</si>
  <si>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</si>
  <si>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</si>
  <si>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</si>
  <si>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</si>
  <si>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</si>
  <si>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</si>
  <si>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</si>
  <si>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</si>
  <si>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</si>
  <si>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</si>
  <si>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</si>
  <si>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</si>
  <si>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</si>
  <si>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</si>
  <si>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</si>
  <si>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</si>
  <si>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</si>
  <si>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</si>
  <si>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</si>
  <si>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</si>
  <si>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</si>
  <si>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</si>
  <si>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</si>
  <si>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</si>
  <si>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</si>
  <si>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</si>
  <si>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</si>
  <si>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</si>
  <si>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</si>
  <si>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</si>
  <si>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</si>
  <si>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</si>
  <si>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</si>
  <si>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</si>
  <si>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</si>
  <si>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</si>
  <si>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</si>
  <si>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</si>
  <si>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</si>
  <si>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</si>
  <si>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</si>
  <si>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</si>
  <si>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</si>
  <si>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</si>
  <si>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</si>
  <si>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</si>
  <si>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</si>
  <si>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</si>
  <si>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</si>
  <si>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</si>
  <si>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</si>
  <si>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</si>
  <si>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</si>
  <si>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</si>
  <si>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</si>
  <si>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</si>
  <si>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</si>
  <si>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</si>
  <si>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</si>
  <si>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</si>
  <si>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</si>
  <si>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</si>
  <si>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</si>
  <si>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</si>
  <si>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</si>
  <si>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</si>
  <si>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</si>
  <si>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</si>
  <si>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</si>
  <si>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</si>
  <si>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</si>
  <si>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</si>
  <si>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</si>
  <si>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</si>
  <si>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</si>
  <si>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</si>
  <si>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</si>
  <si>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</si>
  <si>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</si>
  <si>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</si>
  <si>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</si>
  <si>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</si>
  <si>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</si>
  <si>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</si>
  <si>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</si>
  <si>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</si>
  <si>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</si>
  <si>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</si>
  <si>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</si>
  <si>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</si>
  <si>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</si>
  <si>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</si>
  <si>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</si>
  <si>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</si>
  <si>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</si>
  <si>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</si>
  <si>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</si>
  <si>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</si>
  <si>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</si>
  <si>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</si>
  <si>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</si>
  <si>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</si>
  <si>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</si>
  <si>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</si>
  <si>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</si>
  <si>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</si>
  <si>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</si>
  <si>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</si>
  <si>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</si>
  <si>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</si>
  <si>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</si>
  <si>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</si>
  <si>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</si>
  <si>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</si>
  <si>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</si>
  <si>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</si>
  <si>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</si>
  <si>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</si>
  <si>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</si>
  <si>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</si>
  <si>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</si>
  <si>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</si>
  <si>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</si>
  <si>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</si>
  <si>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</si>
  <si>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</si>
  <si>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</si>
  <si>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</si>
  <si>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</si>
  <si>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</si>
  <si>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</si>
  <si>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</si>
  <si>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</si>
  <si>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</si>
  <si>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</si>
  <si>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</si>
  <si>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</si>
  <si>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</si>
  <si>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</si>
  <si>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</si>
  <si>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</si>
  <si>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</si>
  <si>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</si>
  <si>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</si>
  <si>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</si>
  <si>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</si>
  <si>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</si>
  <si>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</si>
  <si>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</si>
  <si>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</si>
  <si>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</si>
  <si>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</si>
  <si>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</si>
  <si>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</si>
  <si>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</si>
  <si>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</si>
  <si>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</si>
  <si>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</si>
  <si>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</si>
  <si>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</si>
  <si>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</si>
  <si>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</si>
  <si>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</si>
  <si>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</si>
  <si>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</si>
  <si>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</si>
  <si>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</si>
  <si>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</si>
  <si>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</si>
  <si>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</si>
  <si>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</si>
  <si>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</si>
  <si>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</si>
  <si>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</si>
  <si>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</si>
  <si>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</si>
  <si>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</si>
  <si>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</si>
  <si>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</si>
  <si>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</si>
  <si>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</si>
  <si>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</si>
  <si>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</si>
  <si>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</si>
  <si>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</si>
  <si>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</si>
  <si>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</si>
  <si>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</si>
  <si>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</si>
  <si>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</si>
  <si>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</si>
  <si>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</si>
  <si>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</si>
  <si>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</si>
  <si>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</si>
  <si>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</si>
  <si>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</si>
  <si>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</si>
  <si>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</si>
  <si>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</si>
  <si>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</si>
  <si>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</si>
  <si>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</si>
  <si>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</si>
  <si>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</si>
  <si>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</si>
  <si>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</si>
  <si>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</si>
  <si>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</si>
  <si>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</si>
  <si>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</si>
  <si>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</si>
  <si>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</si>
  <si>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</si>
  <si>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</si>
  <si>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</si>
  <si>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</si>
  <si>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</si>
  <si>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</si>
  <si>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</si>
  <si>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</si>
  <si>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</si>
  <si>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</si>
  <si>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</si>
  <si>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</si>
  <si>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</si>
  <si>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</si>
  <si>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</si>
  <si>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</si>
  <si>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</si>
  <si>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</si>
  <si>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</si>
  <si>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</si>
  <si>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</si>
  <si>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</si>
  <si>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</si>
  <si>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</si>
  <si>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</si>
  <si>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</si>
  <si>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</si>
  <si>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</si>
  <si>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</si>
  <si>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</si>
  <si>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</si>
  <si>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</si>
  <si>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</si>
  <si>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</si>
  <si>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</si>
  <si>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</si>
  <si>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</si>
  <si>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</si>
  <si>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</si>
  <si>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</si>
  <si>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</si>
  <si>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</si>
  <si>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</si>
  <si>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</si>
  <si>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</si>
  <si>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</si>
  <si>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</si>
  <si>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</si>
  <si>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</si>
  <si>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</si>
  <si>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</si>
  <si>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</si>
  <si>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</si>
  <si>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</si>
  <si>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</si>
  <si>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</si>
  <si>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</si>
  <si>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</si>
  <si>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</si>
  <si>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</si>
  <si>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</si>
  <si>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</si>
  <si>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</si>
  <si>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</si>
  <si>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</si>
  <si>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</si>
  <si>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</si>
  <si>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</si>
  <si>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</si>
  <si>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</si>
  <si>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</si>
  <si>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</si>
  <si>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</si>
  <si>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</si>
  <si>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</si>
  <si>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</si>
  <si>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</si>
  <si>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</si>
  <si>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</si>
  <si>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</si>
  <si>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</si>
  <si>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</si>
  <si>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</si>
  <si>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</si>
  <si>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</si>
  <si>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</si>
  <si>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</si>
  <si>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</si>
  <si>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</si>
  <si>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</si>
  <si>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</si>
  <si>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</si>
  <si>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</si>
  <si>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</si>
  <si>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</si>
  <si>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</si>
  <si>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</si>
  <si>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</si>
  <si>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</si>
  <si>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</si>
  <si>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</si>
  <si>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</si>
  <si>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</si>
  <si>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</si>
  <si>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</si>
  <si>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</si>
  <si>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</si>
  <si>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</si>
  <si>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</si>
  <si>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</si>
  <si>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</si>
  <si>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</si>
  <si>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</si>
  <si>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</si>
  <si>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</si>
  <si>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</si>
  <si>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</si>
  <si>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</si>
  <si>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</si>
  <si>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</si>
  <si>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</si>
  <si>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</si>
  <si>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</si>
  <si>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</si>
  <si>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</si>
  <si>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</si>
  <si>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</si>
  <si>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</si>
  <si>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</si>
  <si>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</si>
  <si>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</si>
  <si>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</si>
  <si>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</si>
  <si>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</si>
  <si>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</si>
  <si>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</si>
  <si>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</si>
  <si>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</si>
  <si>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</si>
  <si>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</si>
  <si>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</si>
  <si>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</si>
  <si>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</si>
  <si>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</si>
  <si>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</si>
  <si>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</si>
  <si>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</si>
  <si>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</si>
  <si>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</si>
  <si>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</si>
  <si>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</si>
  <si>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</si>
  <si>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</si>
  <si>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</si>
  <si>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</si>
  <si>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</si>
  <si>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</si>
  <si>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</si>
  <si>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</si>
  <si>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</si>
  <si>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</si>
  <si>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</si>
  <si>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</si>
  <si>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</si>
  <si>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</si>
  <si>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</si>
  <si>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</si>
  <si>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</si>
  <si>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</si>
  <si>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</si>
  <si>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</si>
  <si>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</si>
  <si>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</si>
  <si>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</si>
  <si>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</si>
  <si>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</si>
  <si>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</si>
  <si>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</si>
  <si>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</si>
  <si>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</si>
  <si>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</si>
  <si>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</si>
  <si>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</si>
  <si>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</si>
  <si>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</si>
  <si>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</si>
  <si>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</si>
  <si>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</si>
  <si>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</si>
  <si>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</si>
  <si>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</si>
  <si>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</si>
  <si>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</si>
  <si>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</si>
  <si>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</si>
  <si>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</si>
  <si>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</si>
  <si>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</si>
  <si>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</si>
  <si>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</si>
  <si>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</si>
  <si>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</si>
  <si>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</si>
  <si>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</si>
  <si>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</si>
  <si>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</si>
  <si>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</si>
  <si>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</si>
  <si>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</si>
  <si>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</si>
  <si>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</si>
  <si>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</si>
  <si>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</si>
  <si>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</si>
  <si>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</si>
  <si>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</si>
  <si>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</si>
  <si>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</si>
  <si>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</si>
  <si>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</si>
  <si>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</si>
  <si>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</si>
  <si>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</si>
  <si>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</si>
  <si>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</si>
  <si>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</si>
  <si>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</si>
  <si>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</si>
  <si>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</si>
  <si>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</si>
  <si>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</si>
  <si>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</si>
  <si>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</si>
  <si>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</si>
  <si>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</si>
  <si>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</si>
  <si>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</si>
  <si>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</si>
  <si>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</si>
  <si>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</si>
  <si>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</si>
  <si>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</si>
  <si>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</si>
  <si>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</si>
  <si>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</si>
  <si>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</si>
  <si>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</si>
  <si>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</si>
  <si>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</si>
  <si>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</si>
  <si>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</si>
  <si>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</si>
  <si>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</si>
  <si>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</si>
  <si>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</si>
  <si>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</si>
  <si>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</si>
  <si>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</si>
  <si>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</si>
  <si>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</si>
  <si>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</si>
  <si>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</si>
  <si>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</si>
  <si>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</si>
  <si>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</si>
  <si>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</si>
  <si>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</si>
  <si>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</si>
  <si>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</si>
  <si>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</si>
  <si>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</si>
  <si>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</si>
  <si>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</si>
  <si>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</si>
  <si>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</si>
  <si>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</si>
  <si>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</si>
  <si>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</si>
  <si>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</si>
  <si>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</si>
  <si>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</si>
  <si>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</si>
  <si>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</si>
  <si>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</si>
  <si>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</si>
  <si>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</si>
  <si>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</si>
  <si>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</si>
  <si>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</si>
  <si>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</si>
  <si>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</si>
  <si>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</si>
  <si>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</si>
  <si>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</si>
  <si>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</si>
  <si>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</si>
  <si>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</si>
  <si>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</si>
  <si>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</si>
  <si>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</si>
  <si>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</si>
  <si>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</si>
  <si>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</si>
  <si>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</si>
  <si>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</si>
  <si>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</si>
  <si>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</si>
  <si>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</si>
  <si>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</si>
  <si>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</si>
  <si>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</si>
  <si>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</si>
  <si>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</si>
  <si>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</si>
  <si>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</si>
  <si>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</si>
  <si>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</si>
  <si>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</si>
  <si>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</si>
  <si>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</si>
  <si>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</si>
  <si>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</si>
  <si>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</si>
  <si>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</si>
  <si>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</si>
  <si>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</si>
  <si>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</si>
  <si>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</si>
  <si>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</si>
  <si>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</si>
  <si>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</si>
  <si>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</si>
  <si>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</si>
  <si>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</si>
  <si>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</si>
  <si>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</si>
  <si>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</si>
  <si>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</si>
  <si>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</si>
  <si>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</si>
  <si>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</si>
  <si>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</si>
  <si>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</si>
  <si>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</si>
  <si>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</si>
  <si>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</si>
  <si>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</si>
  <si>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</si>
  <si>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</si>
  <si>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</si>
  <si>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</si>
  <si>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</si>
  <si>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</si>
  <si>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</si>
  <si>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</si>
  <si>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</si>
  <si>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</si>
  <si>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</si>
  <si>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</si>
  <si>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</si>
  <si>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</si>
  <si>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</si>
  <si>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</si>
  <si>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</si>
  <si>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</si>
  <si>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</si>
  <si>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</si>
  <si>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</si>
  <si>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</si>
  <si>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</si>
  <si>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</si>
  <si>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</si>
  <si>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</si>
  <si>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</si>
  <si>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</si>
  <si>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</si>
  <si>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</si>
  <si>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</si>
  <si>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</si>
  <si>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</si>
  <si>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</si>
  <si>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</si>
  <si>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</si>
  <si>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</si>
  <si>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</si>
  <si>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</si>
  <si>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</si>
  <si>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</si>
  <si>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</si>
  <si>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</si>
  <si>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</si>
  <si>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</si>
  <si>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</si>
  <si>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</si>
  <si>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</si>
  <si>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</si>
  <si>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</si>
  <si>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</si>
  <si>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</si>
  <si>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</si>
  <si>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</si>
  <si>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</si>
  <si>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</si>
  <si>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</si>
  <si>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</si>
  <si>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</si>
  <si>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</si>
  <si>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</si>
  <si>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</si>
  <si>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</si>
  <si>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</si>
  <si>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</si>
  <si>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</si>
  <si>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</si>
  <si>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</si>
  <si>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</si>
  <si>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</si>
  <si>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</si>
  <si>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</si>
  <si>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</si>
  <si>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</si>
  <si>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</si>
  <si>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</si>
  <si>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</si>
  <si>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</si>
  <si>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</si>
  <si>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</si>
  <si>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</si>
  <si>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</si>
  <si>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</si>
  <si>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</si>
  <si>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</si>
  <si>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</si>
  <si>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</si>
  <si>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</si>
  <si>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</si>
  <si>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</si>
  <si>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</si>
  <si>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</si>
  <si>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</si>
  <si>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</si>
  <si>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</si>
  <si>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</si>
  <si>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</si>
  <si>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</si>
  <si>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</si>
  <si>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</si>
  <si>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</si>
  <si>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</si>
  <si>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</si>
  <si>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</si>
  <si>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</si>
  <si>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</si>
  <si>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</si>
  <si>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</si>
  <si>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</si>
  <si>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</si>
  <si>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</si>
  <si>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</si>
  <si>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</si>
  <si>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</si>
  <si>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</si>
  <si>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</si>
  <si>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</si>
  <si>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</si>
  <si>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</si>
  <si>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</si>
  <si>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</si>
  <si>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</si>
  <si>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</si>
  <si>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</si>
  <si>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</si>
  <si>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</si>
  <si>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</si>
  <si>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</si>
  <si>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</si>
  <si>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</si>
  <si>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</si>
  <si>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</si>
  <si>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</si>
  <si>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</si>
  <si>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</si>
  <si>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</si>
  <si>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</si>
  <si>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</si>
  <si>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</si>
  <si>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</si>
  <si>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</si>
  <si>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</si>
  <si>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</si>
  <si>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</si>
  <si>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</si>
  <si>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</si>
  <si>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</si>
  <si>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</si>
  <si>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</si>
  <si>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</si>
  <si>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</si>
  <si>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</si>
  <si>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</si>
  <si>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</si>
  <si>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</si>
  <si>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</si>
  <si>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</si>
  <si>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</si>
  <si>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</si>
  <si>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</si>
  <si>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</si>
  <si>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</si>
  <si>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</si>
  <si>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</si>
  <si>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</si>
  <si>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</si>
  <si>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</si>
  <si>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</si>
  <si>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</si>
  <si>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</si>
  <si>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</si>
  <si>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</si>
  <si>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</si>
  <si>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</si>
  <si>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</si>
  <si>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</si>
  <si>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</si>
  <si>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</si>
  <si>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</si>
  <si>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</si>
  <si>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</si>
  <si>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</si>
  <si>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</si>
  <si>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</si>
  <si>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</si>
  <si>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</si>
  <si>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</si>
  <si>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</si>
  <si>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</si>
  <si>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</si>
  <si>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</si>
  <si>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</si>
  <si>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</si>
  <si>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</si>
  <si>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</si>
  <si>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</si>
  <si>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</si>
  <si>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</si>
  <si>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</si>
  <si>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</si>
  <si>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</si>
  <si>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</si>
  <si>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</si>
  <si>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</si>
  <si>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</si>
  <si>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</si>
  <si>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</si>
  <si>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</si>
  <si>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</si>
  <si>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</si>
  <si>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</si>
  <si>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</si>
  <si>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</si>
  <si>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</si>
  <si>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</si>
  <si>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</si>
  <si>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</si>
  <si>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</si>
  <si>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</si>
  <si>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</si>
  <si>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</si>
  <si>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</si>
  <si>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</si>
  <si>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</si>
  <si>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</si>
  <si>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</si>
  <si>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</si>
  <si>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</si>
  <si>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</si>
  <si>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</si>
  <si>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</si>
  <si>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</si>
  <si>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</si>
  <si>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</si>
  <si>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</si>
  <si>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</si>
  <si>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</si>
  <si>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</si>
  <si>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</si>
  <si>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</si>
  <si>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</si>
  <si>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</si>
  <si>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</si>
  <si>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</si>
  <si>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</si>
  <si>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</si>
  <si>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</si>
  <si>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</si>
  <si>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</si>
  <si>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</si>
  <si>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</si>
  <si>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</si>
  <si>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</si>
  <si>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</si>
  <si>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</si>
  <si>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</si>
  <si>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</si>
  <si>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</si>
  <si>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</si>
  <si>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</si>
  <si>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</si>
  <si>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</si>
  <si>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</si>
  <si>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</si>
  <si>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</si>
  <si>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</si>
  <si>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</si>
  <si>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</si>
  <si>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</si>
  <si>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</si>
  <si>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</si>
  <si>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</si>
  <si>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</si>
  <si>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</si>
  <si>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</si>
  <si>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</si>
  <si>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</si>
  <si>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</si>
  <si>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</si>
  <si>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</si>
  <si>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</si>
  <si>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</si>
  <si>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</si>
  <si>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</si>
  <si>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</si>
  <si>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</si>
  <si>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</si>
  <si>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</si>
  <si>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</si>
  <si>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</si>
  <si>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</si>
  <si>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</si>
  <si>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</si>
  <si>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</si>
  <si>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</si>
  <si>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</si>
  <si>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</si>
  <si>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</si>
  <si>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</si>
  <si>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</si>
  <si>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</si>
  <si>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</si>
  <si>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</si>
  <si>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</si>
  <si>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</si>
  <si>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</si>
  <si>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</si>
  <si>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</si>
  <si>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</si>
  <si>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</si>
  <si>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</si>
  <si>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</si>
  <si>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</si>
  <si>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</si>
  <si>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</si>
  <si>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</si>
  <si>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</si>
  <si>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</si>
  <si>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</si>
  <si>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</si>
  <si>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</si>
  <si>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</si>
  <si>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</si>
  <si>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</si>
  <si>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</si>
  <si>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</si>
  <si>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</si>
  <si>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</si>
  <si>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</si>
  <si>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</si>
  <si>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</si>
  <si>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</si>
  <si>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</si>
  <si>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</si>
  <si>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</si>
  <si>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</si>
  <si>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</si>
  <si>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</si>
  <si>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</si>
  <si>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</si>
  <si>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</si>
  <si>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</si>
  <si>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</si>
  <si>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</si>
  <si>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</si>
  <si>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</si>
  <si>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</si>
  <si>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</si>
  <si>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</si>
  <si>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</si>
  <si>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</si>
  <si>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</si>
  <si>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</si>
  <si>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</si>
  <si>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</si>
  <si>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</si>
  <si>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</si>
  <si>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</si>
  <si>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</si>
  <si>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</si>
  <si>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</si>
  <si>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</si>
  <si>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</si>
  <si>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</si>
  <si>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</si>
  <si>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</si>
  <si>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</si>
  <si>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</si>
  <si>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</si>
  <si>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</si>
  <si>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</si>
  <si>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</si>
  <si>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</si>
  <si>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</si>
  <si>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</si>
  <si>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</si>
  <si>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</si>
  <si>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</si>
  <si>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</si>
  <si>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</si>
  <si>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</si>
  <si>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</si>
  <si>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</si>
  <si>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</si>
  <si>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</si>
  <si>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</si>
  <si>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</si>
  <si>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</si>
  <si>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</si>
  <si>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</si>
  <si>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</si>
  <si>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</si>
  <si>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</si>
  <si>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</si>
  <si>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</si>
  <si>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</si>
  <si>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</si>
  <si>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</si>
  <si>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</si>
  <si>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</si>
  <si>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</si>
  <si>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</si>
  <si>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</si>
  <si>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</si>
  <si>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</si>
  <si>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</si>
  <si>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</si>
  <si>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</si>
  <si>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</si>
  <si>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</si>
  <si>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</si>
  <si>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</si>
  <si>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</si>
  <si>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</si>
  <si>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</si>
  <si>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</si>
  <si>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</si>
  <si>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</si>
  <si>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</si>
  <si>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</si>
  <si>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</si>
  <si>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</si>
  <si>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</si>
  <si>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</si>
  <si>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</si>
  <si>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</si>
  <si>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</si>
  <si>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</si>
  <si>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</si>
  <si>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</si>
  <si>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</si>
  <si>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</si>
  <si>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</si>
  <si>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</si>
  <si>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</si>
  <si>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</si>
  <si>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</si>
  <si>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</si>
  <si>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</si>
  <si>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</si>
  <si>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</si>
  <si>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</si>
  <si>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</si>
  <si>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</si>
  <si>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</si>
  <si>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</si>
  <si>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</si>
  <si>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</si>
  <si>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</si>
  <si>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</si>
  <si>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</si>
  <si>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</si>
  <si>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</si>
  <si>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</si>
  <si>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</si>
  <si>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</si>
  <si>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</si>
  <si>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</si>
  <si>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</si>
  <si>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</si>
  <si>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</si>
  <si>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</si>
  <si>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</si>
  <si>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</si>
  <si>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</si>
  <si>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</si>
  <si>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</si>
  <si>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</si>
  <si>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</si>
  <si>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</si>
  <si>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</si>
  <si>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</si>
  <si>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</si>
  <si>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</si>
  <si>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</si>
  <si>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</si>
  <si>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</si>
  <si>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</si>
  <si>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</si>
  <si>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</si>
  <si>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</si>
  <si>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</si>
  <si>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</si>
  <si>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</si>
  <si>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</si>
  <si>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</si>
  <si>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</si>
  <si>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</si>
  <si>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</si>
  <si>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</si>
  <si>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</si>
  <si>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</si>
  <si>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</si>
  <si>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</si>
  <si>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</si>
  <si>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</si>
  <si>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</si>
  <si>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</si>
  <si>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</si>
  <si>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</si>
  <si>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</si>
  <si>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</si>
  <si>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</si>
  <si>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</si>
  <si>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</si>
  <si>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</si>
  <si>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</si>
  <si>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</si>
  <si>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</si>
  <si>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</si>
  <si>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</si>
  <si>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</si>
  <si>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</si>
  <si>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</si>
  <si>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</si>
  <si>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</si>
  <si>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</si>
  <si>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</si>
  <si>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</si>
  <si>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</si>
  <si>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</si>
  <si>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</si>
  <si>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</si>
  <si>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</si>
  <si>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</si>
  <si>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</si>
  <si>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</si>
  <si>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</si>
  <si>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</si>
  <si>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</si>
  <si>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</si>
  <si>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</si>
  <si>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</si>
  <si>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</si>
  <si>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</si>
  <si>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</si>
  <si>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</si>
  <si>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</si>
  <si>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</si>
  <si>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</si>
  <si>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</si>
  <si>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</si>
  <si>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</si>
  <si>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</si>
  <si>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</si>
  <si>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</si>
  <si>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</si>
  <si>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</si>
  <si>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</si>
  <si>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</si>
  <si>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</si>
  <si>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</si>
  <si>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</si>
  <si>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</si>
  <si>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</si>
  <si>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</si>
  <si>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</si>
  <si>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</si>
  <si>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</si>
  <si>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</si>
  <si>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</si>
  <si>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</si>
  <si>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</si>
  <si>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</si>
  <si>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</si>
  <si>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</si>
  <si>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</si>
  <si>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</si>
  <si>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</si>
  <si>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</si>
  <si>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</si>
  <si>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</si>
  <si>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</si>
  <si>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</si>
  <si>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</si>
  <si>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</si>
  <si>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</si>
  <si>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</si>
  <si>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</si>
  <si>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</si>
  <si>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</si>
  <si>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</si>
  <si>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</si>
  <si>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</si>
  <si>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</si>
  <si>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</si>
  <si>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</si>
  <si>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</si>
  <si>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</si>
  <si>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</si>
  <si>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</si>
  <si>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</si>
  <si>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</si>
  <si>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</si>
  <si>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</si>
  <si>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</si>
  <si>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</si>
  <si>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</si>
  <si>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</si>
  <si>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</si>
  <si>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</si>
  <si>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</si>
  <si>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</si>
  <si>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</si>
  <si>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</si>
  <si>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</si>
  <si>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</si>
  <si>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</si>
  <si>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</si>
  <si>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</si>
  <si>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</si>
  <si>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</si>
  <si>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</si>
  <si>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</si>
  <si>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</si>
  <si>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</si>
  <si>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</si>
  <si>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</si>
  <si>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</si>
  <si>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</si>
  <si>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</si>
  <si>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</si>
  <si>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</si>
  <si>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</si>
  <si>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</si>
  <si>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</si>
  <si>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</si>
  <si>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</si>
  <si>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</si>
  <si>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</si>
  <si>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</si>
  <si>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</si>
  <si>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</si>
  <si>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</si>
  <si>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</si>
  <si>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</si>
  <si>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</si>
  <si>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</si>
  <si>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</si>
  <si>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</si>
  <si>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</si>
  <si>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</si>
  <si>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</si>
  <si>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</si>
  <si>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</si>
  <si>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</si>
  <si>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</si>
  <si>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</si>
  <si>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</si>
  <si>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</si>
  <si>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</si>
  <si>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</si>
  <si>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</si>
  <si>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</si>
  <si>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</si>
  <si>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</si>
  <si>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</si>
  <si>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</si>
  <si>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</si>
  <si>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</si>
  <si>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</si>
  <si>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</si>
  <si>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</si>
  <si>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</si>
  <si>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</si>
  <si>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</si>
  <si>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</si>
  <si>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</si>
  <si>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</si>
  <si>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</si>
  <si>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</si>
  <si>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</si>
  <si>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</si>
  <si>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</si>
  <si>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</si>
  <si>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</si>
  <si>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</si>
  <si>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</si>
  <si>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</si>
  <si>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</si>
  <si>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</si>
  <si>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</si>
  <si>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</si>
  <si>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</si>
  <si>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</si>
  <si>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</si>
  <si>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</si>
  <si>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</si>
  <si>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</si>
  <si>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</si>
  <si>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</si>
  <si>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</si>
  <si>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</si>
  <si>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</si>
  <si>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</si>
  <si>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</si>
  <si>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</si>
  <si>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</si>
  <si>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</si>
  <si>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</si>
  <si>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</si>
  <si>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</si>
  <si>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</si>
  <si>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</si>
  <si>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</si>
  <si>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</si>
  <si>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</si>
  <si>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</si>
  <si>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</si>
  <si>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</si>
  <si>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</si>
  <si>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</si>
  <si>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</si>
  <si>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</si>
  <si>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</si>
  <si>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</si>
  <si>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</si>
  <si>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</si>
  <si>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</si>
  <si>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</si>
  <si>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</si>
  <si>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</si>
  <si>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</si>
  <si>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</si>
  <si>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</si>
  <si>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</si>
  <si>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</si>
  <si>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</si>
  <si>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</si>
  <si>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</si>
  <si>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</si>
  <si>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</si>
  <si>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</si>
  <si>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</si>
  <si>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</si>
  <si>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</si>
  <si>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</si>
  <si>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</si>
  <si>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</si>
  <si>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</si>
  <si>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</si>
  <si>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</si>
  <si>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</si>
  <si>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</si>
  <si>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</si>
  <si>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</si>
  <si>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</si>
  <si>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</si>
  <si>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</si>
  <si>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</si>
  <si>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</si>
  <si>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</si>
  <si>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</si>
  <si>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</si>
  <si>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</si>
  <si>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</si>
  <si>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</si>
  <si>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</si>
  <si>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</si>
  <si>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</si>
  <si>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</si>
  <si>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</si>
  <si>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</si>
  <si>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</si>
  <si>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</si>
  <si>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</si>
  <si>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</si>
  <si>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</si>
  <si>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</si>
  <si>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</si>
  <si>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</si>
  <si>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</si>
  <si>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</si>
  <si>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</si>
  <si>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</si>
  <si>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</si>
  <si>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</si>
  <si>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</si>
  <si>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</si>
  <si>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</si>
  <si>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</si>
  <si>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</si>
  <si>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</si>
  <si>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</si>
  <si>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</si>
  <si>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</si>
  <si>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</si>
  <si>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</si>
  <si>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</si>
  <si>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</si>
  <si>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</si>
  <si>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</si>
  <si>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</si>
  <si>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</si>
  <si>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</si>
  <si>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</si>
  <si>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</si>
  <si>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</si>
  <si>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</si>
  <si>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</si>
  <si>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</si>
  <si>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</si>
  <si>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</si>
  <si>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</si>
  <si>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</si>
  <si>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</si>
  <si>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</si>
  <si>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</si>
  <si>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</si>
  <si>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</si>
  <si>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</si>
  <si>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</si>
  <si>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</si>
  <si>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</si>
  <si>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</si>
  <si>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</si>
  <si>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</si>
  <si>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</si>
  <si>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</si>
  <si>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</si>
  <si>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</si>
  <si>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</si>
  <si>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</si>
  <si>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</si>
  <si>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</si>
  <si>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</si>
  <si>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</si>
  <si>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</si>
  <si>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</si>
  <si>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</si>
  <si>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</si>
  <si>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</si>
  <si>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</si>
  <si>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</si>
  <si>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</si>
  <si>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</si>
  <si>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</si>
  <si>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</si>
  <si>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</si>
  <si>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</si>
  <si>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</si>
  <si>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</si>
  <si>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</si>
  <si>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</si>
  <si>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</si>
  <si>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</si>
  <si>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</si>
  <si>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</si>
  <si>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</si>
  <si>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</si>
  <si>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</si>
  <si>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</si>
  <si>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</si>
  <si>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</si>
  <si>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</si>
  <si>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</si>
  <si>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</si>
  <si>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</si>
  <si>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</si>
  <si>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</si>
  <si>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</si>
  <si>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</si>
  <si>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</si>
  <si>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</si>
  <si>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</si>
  <si>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</si>
  <si>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</si>
  <si>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</si>
  <si>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</si>
  <si>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</si>
  <si>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</si>
  <si>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</si>
  <si>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</si>
  <si>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</si>
  <si>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</si>
  <si>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</si>
  <si>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</si>
  <si>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</si>
  <si>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</si>
  <si>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</si>
  <si>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</si>
  <si>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</si>
  <si>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</si>
  <si>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</si>
  <si>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</si>
  <si>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</si>
  <si>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</si>
  <si>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</si>
  <si>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</si>
  <si>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</si>
  <si>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</si>
  <si>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</si>
  <si>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</si>
  <si>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</si>
  <si>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</si>
  <si>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</si>
  <si>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</si>
  <si>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</si>
  <si>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</si>
  <si>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</si>
  <si>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</si>
  <si>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</si>
  <si>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</si>
  <si>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</si>
  <si>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</si>
  <si>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</si>
  <si>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</si>
  <si>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</si>
  <si>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</si>
  <si>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</si>
  <si>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</si>
  <si>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</si>
  <si>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</si>
  <si>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</si>
  <si>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</si>
  <si>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</si>
  <si>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</si>
  <si>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</si>
  <si>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</si>
  <si>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</si>
  <si>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</si>
  <si>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</si>
  <si>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</si>
  <si>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</si>
  <si>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</si>
  <si>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</si>
  <si>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</si>
  <si>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</si>
  <si>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</si>
  <si>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</si>
  <si>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</si>
  <si>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</si>
  <si>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</si>
  <si>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</si>
  <si>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</si>
  <si>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</si>
  <si>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</si>
  <si>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</si>
  <si>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</si>
  <si>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</si>
  <si>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</si>
  <si>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</si>
  <si>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</si>
  <si>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</si>
  <si>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</si>
  <si>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</si>
  <si>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</si>
  <si>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</si>
  <si>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</si>
  <si>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</si>
  <si>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</si>
  <si>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</si>
  <si>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</si>
  <si>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</si>
  <si>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</si>
  <si>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</si>
  <si>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</si>
  <si>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</si>
  <si>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</si>
  <si>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</si>
  <si>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</si>
  <si>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</si>
  <si>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</si>
  <si>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</si>
  <si>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</si>
  <si>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</si>
  <si>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</si>
  <si>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</si>
  <si>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</si>
  <si>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</si>
  <si>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</si>
  <si>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</si>
  <si>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</si>
  <si>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</si>
  <si>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</si>
  <si>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</si>
  <si>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</si>
  <si>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</si>
  <si>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</si>
  <si>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</si>
  <si>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</si>
  <si>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</si>
  <si>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</si>
  <si>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</si>
  <si>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</si>
  <si>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</si>
  <si>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</si>
  <si>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</si>
  <si>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</si>
  <si>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</si>
  <si>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</si>
  <si>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</si>
  <si>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</si>
  <si>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</si>
  <si>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</si>
  <si>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</si>
  <si>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</si>
  <si>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</si>
  <si>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</si>
  <si>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</si>
  <si>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</si>
  <si>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</si>
  <si>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</si>
  <si>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</si>
  <si>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</si>
  <si>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</si>
  <si>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</si>
  <si>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</si>
  <si>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</si>
  <si>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</si>
  <si>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</si>
  <si>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</si>
  <si>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</si>
  <si>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</si>
  <si>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</si>
  <si>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</si>
  <si>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</si>
  <si>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</si>
  <si>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</si>
  <si>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</si>
  <si>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</si>
  <si>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</si>
  <si>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</si>
  <si>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</si>
  <si>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</si>
  <si>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</si>
  <si>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</si>
  <si>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</si>
  <si>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</si>
  <si>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</si>
  <si>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</si>
  <si>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</si>
  <si>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</si>
  <si>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</si>
  <si>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</si>
  <si>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</si>
  <si>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</si>
  <si>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</si>
  <si>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</si>
  <si>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</si>
  <si>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</si>
  <si>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</si>
  <si>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</si>
  <si>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</si>
  <si>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</si>
  <si>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</si>
  <si>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</si>
  <si>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</si>
  <si>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</si>
  <si>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</si>
  <si>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</si>
  <si>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</si>
  <si>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</si>
  <si>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</si>
  <si>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</si>
  <si>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</si>
  <si>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</si>
  <si>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</si>
  <si>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</si>
  <si>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</si>
  <si>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</si>
  <si>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</si>
  <si>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</si>
  <si>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</si>
  <si>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</si>
  <si>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</si>
  <si>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</si>
  <si>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</si>
  <si>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</si>
  <si>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</si>
  <si>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</si>
  <si>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</si>
  <si>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</si>
  <si>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</si>
  <si>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</si>
  <si>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</si>
  <si>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</si>
  <si>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</si>
  <si>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</si>
  <si>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</si>
  <si>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</si>
  <si>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</si>
  <si>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</si>
  <si>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</si>
  <si>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</si>
  <si>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</si>
  <si>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</si>
  <si>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</si>
  <si>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</si>
  <si>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</si>
  <si>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</si>
  <si>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</si>
  <si>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</si>
  <si>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</si>
  <si>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</si>
  <si>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</si>
  <si>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</si>
  <si>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</si>
  <si>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</si>
  <si>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</si>
  <si>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</si>
  <si>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</si>
  <si>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</si>
  <si>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</si>
  <si>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</si>
  <si>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</si>
  <si>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</si>
  <si>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</si>
  <si>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</si>
  <si>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</si>
  <si>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</si>
  <si>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</si>
  <si>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</si>
  <si>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</si>
  <si>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</si>
  <si>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</si>
  <si>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</si>
  <si>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</si>
  <si>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</si>
  <si>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</si>
  <si>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</si>
  <si>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</si>
  <si>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</si>
  <si>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</si>
  <si>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</si>
  <si>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</si>
  <si>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</si>
  <si>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</si>
  <si>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</si>
  <si>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</si>
  <si>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</si>
  <si>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</si>
  <si>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</si>
  <si>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</si>
  <si>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</si>
  <si>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</si>
  <si>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</si>
  <si>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</si>
  <si>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</si>
  <si>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</si>
  <si>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</si>
  <si>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</si>
  <si>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</si>
  <si>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</si>
  <si>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</si>
  <si>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</si>
  <si>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</si>
  <si>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</si>
  <si>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</si>
  <si>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</si>
  <si>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</si>
  <si>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</si>
  <si>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</si>
  <si>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</si>
  <si>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</si>
  <si>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</si>
  <si>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</si>
  <si>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</si>
  <si>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</si>
  <si>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</si>
  <si>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</si>
  <si>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</si>
  <si>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</si>
  <si>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</si>
  <si>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</si>
  <si>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</si>
  <si>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</si>
  <si>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</si>
  <si>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</si>
  <si>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</si>
  <si>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</si>
  <si>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</si>
  <si>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</si>
  <si>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</si>
  <si>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</si>
  <si>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</si>
  <si>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</si>
  <si>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</si>
  <si>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</si>
  <si>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</si>
  <si>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</si>
  <si>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</si>
  <si>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</si>
  <si>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</si>
  <si>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</si>
  <si>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</si>
  <si>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</si>
  <si>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</si>
  <si>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</si>
  <si>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</si>
  <si>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</si>
  <si>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</si>
  <si>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</si>
  <si>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</si>
  <si>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</si>
  <si>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</si>
  <si>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</si>
  <si>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</si>
  <si>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</si>
  <si>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</si>
  <si>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</si>
  <si>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</si>
  <si>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</si>
  <si>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</si>
  <si>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</si>
  <si>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</si>
  <si>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</si>
  <si>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</si>
  <si>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</si>
  <si>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</si>
  <si>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</si>
  <si>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</si>
  <si>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</si>
  <si>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</si>
  <si>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</si>
  <si>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</si>
  <si>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</si>
  <si>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</si>
  <si>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</si>
  <si>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</si>
  <si>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</si>
  <si>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</si>
  <si>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</si>
  <si>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</si>
  <si>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</si>
  <si>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</si>
  <si>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</si>
  <si>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</si>
  <si>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</si>
  <si>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</si>
  <si>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</si>
  <si>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</si>
  <si>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</si>
  <si>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</si>
  <si>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</si>
  <si>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</si>
  <si>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</si>
  <si>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</si>
  <si>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</si>
  <si>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</si>
  <si>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</si>
  <si>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</si>
  <si>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</si>
  <si>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</si>
  <si>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</si>
  <si>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</si>
  <si>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</si>
  <si>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</si>
  <si>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</si>
  <si>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</si>
  <si>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</si>
  <si>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</si>
  <si>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</si>
  <si>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</si>
  <si>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</si>
  <si>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</si>
  <si>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</si>
  <si>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</si>
  <si>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</si>
  <si>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</si>
  <si>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</si>
  <si>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</si>
  <si>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</si>
  <si>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</si>
  <si>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</si>
  <si>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</si>
  <si>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</si>
  <si>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</si>
  <si>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</si>
  <si>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</si>
  <si>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</si>
  <si>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</si>
  <si>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</si>
  <si>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</si>
  <si>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</si>
  <si>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</si>
  <si>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</si>
  <si>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</si>
  <si>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</si>
  <si>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</si>
  <si>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</si>
  <si>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</si>
  <si>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</si>
  <si>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</si>
  <si>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</si>
  <si>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</si>
  <si>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</si>
  <si>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</si>
  <si>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</si>
  <si>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</si>
  <si>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</si>
  <si>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</si>
  <si>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</si>
  <si>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</si>
  <si>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</si>
  <si>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</si>
  <si>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</si>
  <si>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</si>
  <si>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</si>
  <si>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</si>
  <si>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</si>
  <si>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</si>
  <si>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</si>
  <si>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</si>
  <si>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</si>
  <si>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</si>
  <si>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</si>
  <si>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</si>
  <si>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</si>
  <si>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</si>
  <si>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</si>
  <si>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</si>
  <si>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</si>
  <si>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</si>
  <si>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</si>
  <si>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</si>
  <si>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</si>
  <si>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</si>
  <si>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</si>
  <si>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</si>
  <si>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</si>
  <si>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</si>
  <si>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</si>
  <si>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</si>
  <si>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</si>
  <si>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</si>
  <si>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</si>
  <si>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</si>
  <si>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</si>
  <si>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</si>
  <si>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</si>
  <si>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</si>
  <si>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</si>
  <si>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</si>
  <si>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</si>
  <si>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</si>
  <si>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</si>
  <si>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</si>
  <si>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</si>
  <si>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</si>
  <si>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</si>
  <si>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</si>
  <si>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</si>
  <si>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</si>
  <si>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</si>
  <si>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</si>
  <si>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</si>
  <si>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</si>
  <si>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</si>
  <si>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</si>
  <si>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</si>
  <si>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</si>
  <si>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</si>
  <si>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</si>
  <si>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</si>
  <si>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</si>
  <si>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</si>
  <si>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</si>
  <si>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</si>
  <si>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</si>
  <si>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</si>
  <si>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</si>
  <si>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</si>
  <si>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</si>
  <si>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</si>
  <si>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</si>
  <si>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</si>
  <si>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</si>
  <si>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</si>
  <si>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</si>
  <si>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</si>
  <si>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</si>
  <si>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</si>
  <si>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</si>
  <si>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</si>
  <si>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</si>
  <si>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</si>
  <si>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</si>
  <si>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</si>
  <si>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</si>
  <si>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</si>
  <si>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</si>
  <si>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</si>
  <si>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</si>
  <si>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</si>
  <si>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</si>
  <si>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</si>
  <si>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</si>
  <si>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</si>
  <si>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</si>
  <si>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</si>
  <si>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</si>
  <si>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</si>
  <si>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</si>
  <si>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</si>
  <si>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</si>
  <si>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</si>
  <si>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</si>
  <si>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</si>
  <si>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</si>
  <si>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</si>
  <si>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</si>
  <si>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</si>
  <si>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</si>
  <si>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</si>
  <si>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</si>
  <si>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</si>
  <si>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</si>
  <si>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</si>
  <si>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</si>
  <si>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</si>
  <si>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</si>
  <si>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</si>
  <si>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</si>
  <si>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</si>
  <si>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</si>
  <si>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</si>
  <si>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</si>
  <si>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</si>
  <si>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</si>
  <si>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</si>
  <si>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</si>
  <si>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</si>
  <si>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</si>
  <si>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</si>
  <si>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</si>
  <si>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</si>
  <si>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</si>
  <si>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</si>
  <si>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</si>
  <si>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</si>
  <si>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</si>
  <si>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</si>
  <si>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</si>
  <si>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</si>
  <si>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</si>
  <si>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</si>
  <si>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</si>
  <si>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</si>
  <si>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</si>
  <si>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</si>
  <si>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</si>
  <si>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</si>
  <si>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</si>
  <si>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</si>
  <si>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</si>
  <si>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</si>
  <si>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</si>
  <si>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</si>
  <si>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</si>
  <si>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</si>
  <si>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</si>
  <si>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</si>
  <si>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</si>
  <si>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</si>
  <si>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</si>
  <si>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</si>
  <si>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</si>
  <si>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</si>
  <si>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</si>
  <si>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</si>
  <si>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</si>
  <si>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</si>
  <si>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</si>
  <si>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</si>
  <si>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</si>
  <si>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</si>
  <si>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</si>
  <si>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</si>
  <si>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</si>
  <si>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</si>
  <si>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</si>
  <si>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</si>
  <si>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</si>
  <si>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</si>
  <si>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</si>
  <si>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</si>
  <si>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</si>
  <si>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</si>
  <si>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</si>
  <si>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</si>
  <si>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</si>
  <si>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</si>
  <si>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</si>
  <si>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</si>
  <si>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</si>
  <si>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</si>
  <si>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</si>
  <si>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</si>
  <si>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</si>
  <si>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</si>
  <si>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</si>
  <si>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</si>
  <si>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</si>
  <si>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</si>
  <si>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</si>
  <si>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</si>
  <si>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</si>
  <si>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</si>
  <si>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</si>
  <si>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</si>
  <si>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</si>
  <si>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</si>
  <si>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</si>
  <si>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</si>
  <si>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</si>
  <si>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</si>
  <si>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</si>
  <si>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</si>
  <si>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</si>
  <si>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</si>
  <si>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</si>
  <si>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</si>
  <si>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</si>
  <si>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</si>
  <si>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</si>
  <si>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</si>
  <si>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</si>
  <si>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</si>
  <si>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</si>
  <si>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</si>
  <si>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</si>
  <si>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</si>
  <si>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</si>
  <si>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</si>
  <si>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</si>
  <si>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</si>
  <si>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</si>
  <si>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</si>
  <si>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</si>
  <si>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</si>
  <si>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</si>
  <si>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</si>
  <si>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</si>
  <si>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</si>
  <si>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</si>
  <si>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</si>
  <si>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</si>
  <si>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</si>
  <si>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</si>
  <si>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</si>
  <si>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</si>
  <si>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</si>
  <si>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</si>
  <si>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</si>
  <si>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</si>
  <si>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</si>
  <si>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</si>
  <si>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</si>
  <si>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</si>
  <si>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</si>
  <si>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</si>
  <si>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</si>
  <si>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</si>
  <si>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</si>
  <si>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</si>
  <si>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</si>
  <si>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</si>
  <si>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</si>
  <si>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</si>
  <si>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</si>
  <si>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</si>
  <si>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</si>
  <si>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</si>
  <si>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</si>
  <si>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</si>
  <si>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</si>
  <si>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</si>
  <si>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</si>
  <si>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</si>
  <si>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</si>
  <si>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</si>
  <si>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</si>
  <si>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</si>
  <si>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</si>
  <si>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</si>
  <si>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</si>
  <si>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</si>
  <si>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</si>
  <si>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</si>
  <si>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</si>
  <si>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</si>
  <si>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</si>
  <si>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</si>
  <si>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</si>
  <si>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</si>
  <si>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</si>
  <si>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</si>
  <si>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</si>
  <si>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</si>
  <si>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</si>
  <si>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</si>
  <si>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</si>
  <si>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</si>
  <si>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</si>
  <si>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</si>
  <si>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</si>
  <si>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</si>
  <si>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</si>
  <si>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</si>
  <si>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</si>
  <si>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</si>
  <si>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</si>
  <si>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</si>
  <si>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</si>
  <si>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</si>
  <si>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</si>
  <si>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</si>
  <si>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</si>
  <si>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</si>
  <si>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</si>
  <si>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</si>
  <si>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</si>
  <si>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</si>
  <si>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</si>
  <si>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</si>
  <si>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</si>
  <si>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</si>
  <si>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</si>
  <si>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</si>
  <si>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</si>
  <si>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</si>
  <si>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</si>
  <si>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</si>
  <si>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</si>
  <si>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</si>
  <si>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</si>
  <si>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</si>
  <si>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</si>
  <si>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</si>
  <si>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</si>
  <si>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</si>
  <si>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</si>
  <si>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</si>
  <si>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</si>
  <si>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</si>
  <si>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</si>
  <si>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</si>
  <si>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</si>
  <si>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</si>
  <si>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</si>
  <si>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</si>
  <si>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</si>
  <si>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</si>
  <si>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</si>
  <si>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</si>
  <si>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</si>
  <si>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</si>
  <si>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</si>
  <si>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</si>
  <si>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</si>
  <si>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</si>
  <si>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</si>
  <si>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</si>
  <si>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</si>
  <si>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</si>
  <si>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</si>
  <si>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</si>
  <si>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</si>
  <si>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</si>
  <si>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</si>
  <si>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</si>
  <si>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</si>
  <si>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</si>
  <si>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</si>
  <si>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</si>
  <si>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</si>
  <si>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</si>
  <si>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</si>
  <si>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</si>
  <si>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</si>
  <si>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</si>
  <si>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</si>
  <si>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</si>
  <si>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</si>
  <si>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</si>
  <si>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</si>
  <si>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</si>
  <si>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</si>
  <si>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</si>
  <si>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</si>
  <si>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</si>
  <si>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</si>
  <si>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</si>
  <si>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</si>
  <si>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</si>
  <si>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</si>
  <si>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</si>
  <si>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</si>
  <si>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</si>
  <si>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</si>
  <si>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</si>
  <si>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</si>
  <si>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</si>
  <si>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</si>
  <si>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</si>
  <si>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</si>
  <si>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</si>
  <si>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</si>
  <si>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</si>
  <si>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</si>
  <si>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</si>
  <si>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</si>
  <si>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</si>
  <si>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</si>
  <si>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</si>
  <si>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</si>
  <si>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</si>
  <si>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</si>
  <si>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</si>
  <si>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</si>
  <si>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</si>
  <si>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</si>
  <si>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</si>
  <si>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</si>
  <si>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</si>
  <si>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</si>
  <si>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</si>
  <si>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</si>
  <si>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</si>
  <si>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</si>
  <si>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</si>
  <si>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</si>
  <si>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</si>
  <si>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</si>
  <si>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</si>
  <si>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</si>
  <si>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</si>
  <si>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</si>
  <si>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</si>
  <si>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</si>
  <si>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</si>
  <si>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</si>
  <si>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</si>
  <si>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</si>
  <si>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</si>
  <si>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</si>
  <si>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</si>
  <si>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</si>
  <si>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</si>
  <si>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</si>
  <si>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</si>
  <si>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</si>
  <si>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</si>
  <si>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</si>
  <si>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</si>
  <si>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</si>
  <si>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</si>
  <si>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</si>
  <si>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</si>
  <si>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</si>
  <si>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</si>
  <si>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</si>
  <si>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</si>
  <si>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</si>
  <si>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</si>
  <si>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</si>
  <si>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</si>
  <si>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</si>
  <si>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</si>
  <si>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</si>
  <si>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</si>
  <si>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</si>
  <si>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</si>
  <si>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</si>
  <si>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</si>
  <si>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</si>
  <si>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</si>
  <si>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</si>
  <si>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</si>
  <si>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</si>
  <si>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</si>
  <si>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</si>
  <si>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</si>
  <si>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</si>
  <si>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</si>
  <si>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</si>
  <si>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</si>
  <si>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</si>
  <si>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</si>
  <si>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</si>
  <si>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</si>
  <si>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</si>
  <si>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</si>
  <si>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</si>
  <si>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</si>
  <si>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</si>
  <si>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</si>
  <si>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</si>
  <si>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</si>
  <si>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</si>
  <si>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</si>
  <si>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</si>
  <si>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</si>
  <si>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</si>
  <si>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</si>
  <si>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</si>
  <si>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</si>
  <si>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</si>
  <si>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</si>
  <si>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</si>
  <si>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</si>
  <si>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</si>
  <si>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</si>
  <si>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</si>
  <si>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</si>
  <si>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</si>
  <si>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</si>
  <si>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</si>
  <si>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</si>
  <si>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</si>
  <si>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</si>
  <si>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</si>
  <si>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</si>
  <si>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</si>
  <si>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</si>
  <si>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</si>
  <si>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</si>
  <si>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</si>
  <si>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</si>
  <si>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</si>
  <si>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</si>
  <si>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</si>
  <si>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</si>
  <si>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</si>
  <si>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</si>
  <si>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</si>
  <si>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</si>
  <si>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</si>
  <si>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</si>
  <si>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</si>
  <si>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</si>
  <si>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</si>
  <si>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</si>
  <si>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</si>
  <si>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</si>
  <si>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</si>
  <si>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</si>
  <si>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</si>
  <si>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</si>
  <si>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</si>
  <si>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</si>
  <si>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</si>
  <si>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</si>
  <si>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</si>
  <si>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</si>
  <si>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</si>
  <si>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</si>
  <si>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</si>
  <si>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</si>
  <si>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</si>
  <si>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</si>
  <si>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</si>
  <si>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</si>
  <si>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</si>
  <si>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</si>
  <si>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</si>
  <si>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</si>
  <si>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</si>
  <si>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</si>
  <si>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</si>
  <si>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</si>
  <si>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</si>
  <si>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</si>
  <si>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</si>
  <si>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</si>
  <si>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</si>
  <si>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</si>
  <si>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</si>
  <si>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</si>
  <si>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</si>
  <si>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</si>
  <si>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</si>
  <si>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</si>
  <si>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</si>
  <si>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</si>
  <si>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</si>
  <si>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</si>
  <si>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</si>
  <si>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</si>
  <si>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</si>
  <si>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</si>
  <si>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</si>
  <si>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</si>
  <si>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</si>
  <si>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</si>
  <si>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</si>
  <si>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</si>
  <si>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</si>
  <si>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</si>
  <si>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</si>
  <si>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</si>
  <si>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</si>
  <si>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</si>
  <si>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</si>
  <si>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</si>
  <si>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</si>
  <si>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</si>
  <si>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</si>
  <si>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</si>
  <si>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</si>
  <si>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</si>
  <si>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</si>
  <si>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</si>
  <si>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</si>
  <si>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</si>
  <si>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</si>
  <si>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</si>
  <si>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</si>
  <si>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</si>
  <si>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</si>
  <si>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</si>
  <si>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</si>
  <si>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</si>
  <si>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</si>
  <si>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</si>
  <si>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</si>
  <si>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</si>
  <si>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</si>
  <si>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</si>
  <si>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</si>
  <si>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</si>
  <si>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</si>
  <si>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</si>
  <si>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</si>
  <si>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</si>
  <si>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</si>
  <si>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</si>
  <si>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</si>
  <si>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</si>
  <si>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</si>
  <si>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</si>
  <si>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</si>
  <si>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</si>
  <si>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</si>
  <si>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</si>
  <si>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</si>
  <si>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</si>
  <si>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</si>
  <si>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</si>
  <si>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</si>
  <si>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</si>
  <si>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</si>
  <si>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</si>
  <si>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</si>
  <si>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</si>
  <si>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</si>
  <si>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</si>
  <si>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</si>
  <si>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</si>
  <si>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</si>
  <si>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</si>
  <si>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</si>
  <si>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</si>
  <si>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</si>
  <si>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</si>
  <si>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</si>
  <si>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</si>
  <si>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</si>
  <si>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</si>
  <si>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</si>
  <si>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</si>
  <si>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</si>
  <si>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</si>
  <si>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</si>
  <si>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</si>
  <si>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</si>
  <si>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</si>
  <si>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</si>
  <si>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</si>
  <si>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</si>
  <si>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</si>
  <si>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</si>
  <si>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</si>
  <si>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</si>
  <si>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</si>
  <si>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</si>
  <si>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</si>
  <si>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</si>
  <si>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</si>
  <si>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</si>
  <si>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</si>
  <si>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</si>
  <si>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</si>
  <si>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</si>
  <si>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</si>
  <si>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</si>
  <si>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</si>
  <si>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</si>
  <si>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</si>
  <si>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</si>
  <si>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</si>
  <si>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</si>
  <si>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</si>
  <si>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</si>
  <si>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</si>
  <si>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</si>
  <si>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</si>
  <si>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</si>
  <si>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</si>
  <si>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</si>
  <si>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</si>
  <si>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</si>
  <si>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</si>
  <si>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</si>
  <si>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</si>
  <si>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</si>
  <si>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</si>
  <si>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</si>
  <si>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</si>
  <si>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</si>
  <si>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</si>
  <si>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</si>
  <si>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</si>
  <si>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</si>
  <si>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</si>
  <si>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</si>
  <si>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</si>
  <si>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</si>
  <si>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</si>
  <si>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</si>
  <si>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</si>
  <si>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</si>
  <si>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</si>
  <si>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</si>
  <si>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</si>
  <si>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</si>
  <si>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</si>
  <si>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</si>
  <si>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</si>
  <si>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</si>
  <si>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</si>
  <si>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</si>
  <si>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</si>
  <si>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</si>
  <si>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</si>
  <si>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</si>
  <si>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</si>
  <si>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</si>
  <si>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</si>
  <si>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</si>
  <si>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</si>
  <si>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</si>
  <si>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</si>
  <si>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</si>
  <si>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</si>
  <si>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</si>
  <si>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</si>
  <si>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</si>
  <si>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</si>
  <si>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</si>
  <si>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</si>
  <si>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</si>
  <si>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</si>
  <si>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</si>
  <si>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</si>
  <si>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</si>
  <si>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</si>
  <si>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</si>
  <si>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</si>
  <si>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</si>
  <si>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</si>
  <si>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</si>
  <si>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</si>
  <si>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</si>
  <si>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</si>
  <si>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</si>
  <si>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</si>
  <si>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</si>
  <si>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</si>
  <si>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</si>
  <si>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</si>
  <si>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</si>
  <si>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</si>
  <si>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</si>
  <si>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</si>
  <si>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</si>
  <si>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</si>
  <si>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</si>
  <si>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</si>
  <si>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</si>
  <si>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</si>
  <si>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</si>
  <si>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</si>
  <si>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</si>
  <si>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</si>
  <si>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</si>
  <si>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</si>
  <si>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</si>
  <si>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</si>
  <si>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</si>
  <si>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</si>
  <si>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</si>
  <si>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</si>
  <si>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</si>
  <si>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</si>
  <si>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</si>
  <si>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</si>
  <si>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</si>
  <si>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</si>
  <si>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</si>
  <si>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</si>
  <si>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</si>
  <si>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</si>
  <si>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</si>
  <si>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</si>
  <si>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</si>
  <si>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</si>
  <si>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</si>
  <si>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</si>
  <si>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</si>
  <si>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</si>
  <si>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</si>
  <si>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</si>
  <si>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</si>
  <si>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</si>
  <si>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</si>
  <si>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</si>
  <si>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</si>
  <si>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</si>
  <si>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</si>
  <si>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</si>
  <si>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</si>
  <si>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</si>
  <si>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</si>
  <si>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</si>
  <si>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</si>
  <si>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</si>
  <si>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</si>
  <si>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</si>
  <si>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</si>
  <si>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</si>
  <si>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</si>
  <si>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</si>
  <si>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</si>
  <si>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</si>
  <si>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</si>
  <si>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</si>
  <si>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</si>
  <si>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</si>
  <si>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</si>
  <si>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</si>
  <si>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</si>
  <si>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</si>
  <si>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</si>
  <si>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</si>
  <si>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</si>
  <si>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</si>
  <si>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</si>
  <si>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</si>
  <si>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</si>
  <si>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</si>
  <si>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</si>
  <si>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</si>
  <si>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</si>
  <si>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</si>
  <si>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</si>
  <si>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</si>
  <si>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</si>
  <si>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</si>
  <si>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</si>
  <si>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</si>
  <si>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</si>
  <si>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</si>
  <si>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</si>
  <si>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</si>
  <si>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</si>
  <si>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</si>
  <si>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</si>
  <si>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</si>
  <si>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</si>
  <si>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</si>
  <si>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</si>
  <si>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</si>
  <si>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</si>
  <si>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</si>
  <si>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</si>
  <si>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</si>
  <si>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</si>
  <si>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</si>
  <si>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</si>
  <si>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</si>
  <si>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</si>
  <si>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</si>
  <si>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</si>
  <si>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</si>
  <si>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</si>
  <si>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</si>
  <si>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</si>
  <si>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</si>
  <si>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</si>
  <si>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</si>
  <si>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</si>
  <si>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</si>
  <si>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</si>
  <si>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</si>
  <si>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</si>
  <si>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</si>
  <si>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</si>
  <si>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</si>
  <si>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</si>
  <si>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</si>
  <si>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</si>
  <si>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</si>
  <si>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</si>
  <si>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</si>
  <si>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</si>
  <si>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</si>
  <si>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</si>
  <si>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</si>
  <si>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</si>
  <si>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</si>
  <si>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</si>
  <si>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</si>
  <si>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</si>
  <si>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</si>
  <si>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</si>
  <si>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</si>
  <si>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</si>
  <si>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</si>
  <si>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</si>
  <si>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</si>
  <si>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</si>
  <si>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</si>
  <si>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</si>
  <si>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</si>
  <si>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</si>
  <si>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</si>
  <si>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</si>
  <si>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</si>
  <si>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</si>
  <si>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</si>
  <si>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</si>
  <si>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</si>
  <si>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</si>
  <si>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</si>
  <si>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</si>
  <si>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</si>
  <si>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</si>
  <si>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</si>
  <si>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</si>
  <si>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</si>
  <si>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</si>
  <si>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</si>
  <si>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</si>
  <si>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</si>
  <si>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</si>
  <si>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</si>
  <si>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</si>
  <si>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</si>
  <si>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</si>
  <si>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</si>
  <si>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</si>
  <si>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</si>
  <si>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</si>
  <si>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</si>
  <si>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</si>
  <si>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</si>
  <si>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</si>
  <si>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</si>
  <si>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</si>
  <si>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</si>
  <si>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</si>
  <si>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</si>
  <si>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</si>
  <si>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</si>
  <si>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</si>
  <si>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</si>
  <si>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</si>
  <si>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</si>
  <si>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</si>
  <si>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</si>
  <si>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</si>
  <si>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</si>
  <si>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</si>
  <si>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</si>
  <si>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</si>
  <si>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</si>
  <si>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</si>
  <si>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</si>
  <si>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</si>
  <si>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</si>
  <si>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</si>
  <si>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</si>
  <si>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</si>
  <si>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</si>
  <si>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</si>
  <si>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</si>
  <si>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</si>
  <si>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</si>
  <si>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</si>
  <si>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</si>
  <si>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</si>
  <si>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</si>
  <si>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</si>
  <si>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</si>
  <si>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</si>
  <si>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</si>
  <si>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</si>
  <si>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</si>
  <si>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</si>
  <si>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</si>
  <si>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</si>
  <si>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</si>
  <si>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</si>
  <si>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</si>
  <si>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</si>
  <si>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</si>
  <si>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</si>
  <si>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</si>
  <si>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</si>
  <si>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</si>
  <si>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</si>
  <si>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</si>
  <si>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</si>
  <si>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</si>
  <si>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</si>
  <si>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</si>
  <si>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</si>
  <si>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</si>
  <si>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</si>
  <si>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</si>
  <si>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</si>
  <si>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</si>
  <si>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</si>
  <si>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</si>
  <si>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</si>
  <si>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</si>
  <si>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</si>
  <si>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</si>
  <si>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</si>
  <si>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</si>
  <si>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</si>
  <si>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</si>
  <si>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</si>
  <si>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</si>
  <si>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</si>
  <si>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</si>
  <si>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</si>
  <si>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</si>
  <si>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</si>
  <si>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</si>
  <si>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</si>
  <si>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</si>
  <si>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</si>
  <si>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</si>
  <si>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</si>
  <si>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</si>
  <si>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</si>
  <si>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</si>
  <si>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</si>
  <si>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</si>
  <si>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</si>
  <si>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</si>
  <si>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</si>
  <si>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</si>
  <si>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</si>
  <si>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</si>
  <si>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</si>
  <si>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</si>
  <si>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</si>
  <si>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</si>
  <si>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</si>
  <si>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</si>
  <si>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</si>
  <si>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</si>
  <si>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</si>
  <si>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</si>
  <si>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</si>
  <si>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</si>
  <si>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</si>
  <si>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</si>
  <si>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</si>
  <si>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</si>
  <si>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</si>
  <si>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</si>
  <si>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</si>
  <si>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</si>
  <si>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</si>
  <si>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</si>
  <si>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</si>
  <si>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</si>
  <si>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</si>
  <si>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</si>
  <si>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</si>
  <si>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</si>
  <si>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</si>
  <si>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</si>
  <si>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</si>
  <si>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</si>
  <si>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</si>
  <si>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</si>
  <si>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</si>
  <si>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</si>
  <si>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</si>
  <si>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</si>
  <si>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</si>
  <si>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</si>
  <si>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</si>
  <si>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</si>
  <si>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</si>
  <si>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</si>
  <si>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</si>
  <si>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</si>
  <si>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</si>
  <si>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</si>
  <si>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</si>
  <si>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</si>
  <si>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</si>
  <si>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</si>
  <si>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</si>
  <si>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</si>
  <si>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</si>
  <si>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</si>
  <si>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</si>
  <si>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</si>
  <si>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</si>
  <si>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</si>
  <si>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</si>
  <si>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</si>
  <si>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</si>
  <si>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</si>
  <si>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</si>
  <si>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</si>
  <si>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</si>
  <si>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</si>
  <si>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</si>
  <si>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</si>
  <si>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</si>
  <si>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</si>
  <si>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</si>
  <si>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</si>
  <si>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</si>
  <si>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</si>
  <si>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</si>
  <si>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</si>
  <si>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</si>
  <si>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</si>
  <si>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</si>
  <si>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</si>
  <si>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</si>
  <si>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</si>
  <si>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</si>
  <si>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</si>
  <si>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</si>
  <si>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</si>
  <si>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</si>
  <si>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</si>
  <si>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</si>
  <si>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</si>
  <si>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</si>
  <si>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</si>
  <si>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</si>
  <si>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</si>
  <si>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</si>
  <si>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</si>
  <si>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</si>
  <si>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</si>
  <si>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</si>
  <si>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</si>
  <si>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</si>
  <si>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</si>
  <si>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</si>
  <si>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</si>
  <si>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</si>
  <si>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</si>
  <si>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</si>
  <si>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</si>
  <si>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</si>
  <si>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</si>
  <si>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</si>
  <si>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</si>
  <si>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</si>
  <si>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</si>
  <si>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</si>
  <si>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</si>
  <si>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</si>
  <si>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</si>
  <si>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</si>
  <si>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</si>
  <si>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</si>
  <si>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</si>
  <si>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</si>
  <si>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</si>
  <si>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</si>
  <si>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</si>
  <si>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</si>
  <si>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</si>
  <si>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</si>
  <si>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</si>
  <si>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</si>
  <si>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</si>
  <si>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</si>
  <si>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</si>
  <si>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</si>
  <si>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</si>
  <si>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</si>
  <si>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</si>
  <si>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</si>
  <si>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</si>
  <si>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</si>
  <si>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</si>
  <si>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</si>
  <si>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</si>
  <si>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</si>
  <si>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</si>
  <si>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</si>
  <si>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</si>
  <si>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</si>
  <si>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</si>
  <si>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</si>
  <si>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</si>
  <si>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</si>
  <si>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</si>
  <si>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</si>
  <si>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</si>
  <si>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</si>
  <si>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</si>
  <si>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</si>
  <si>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</si>
  <si>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</si>
  <si>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</si>
  <si>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</si>
  <si>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</si>
  <si>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</si>
  <si>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</si>
  <si>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</si>
  <si>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</si>
  <si>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</si>
  <si>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</si>
  <si>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</si>
  <si>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</si>
  <si>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</si>
  <si>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</si>
  <si>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</si>
  <si>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</si>
  <si>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</si>
  <si>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</si>
  <si>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</si>
  <si>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</si>
  <si>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</si>
  <si>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</si>
  <si>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</si>
  <si>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</si>
  <si>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</si>
  <si>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</si>
  <si>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</si>
  <si>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</si>
  <si>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</si>
  <si>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</si>
  <si>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</si>
  <si>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</si>
  <si>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</si>
  <si>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</si>
  <si>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</si>
  <si>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</si>
  <si>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</si>
  <si>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</si>
  <si>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</si>
  <si>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</si>
  <si>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</si>
  <si>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</si>
  <si>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</si>
  <si>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</si>
  <si>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</si>
  <si>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</si>
  <si>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</si>
  <si>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</si>
  <si>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</si>
  <si>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</si>
  <si>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</si>
  <si>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</si>
  <si>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</si>
  <si>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</si>
  <si>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</si>
  <si>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</si>
  <si>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</si>
  <si>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</si>
  <si>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</si>
  <si>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</si>
  <si>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</si>
  <si>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</si>
  <si>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</si>
  <si>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</si>
  <si>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</si>
  <si>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</si>
  <si>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</si>
  <si>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</si>
  <si>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</si>
  <si>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</si>
  <si>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</si>
  <si>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</si>
  <si>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</si>
  <si>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</si>
  <si>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</si>
  <si>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</si>
  <si>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</si>
  <si>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</si>
  <si>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</si>
  <si>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</si>
  <si>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</si>
  <si>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</si>
  <si>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</si>
  <si>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</si>
  <si>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</si>
  <si>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</si>
  <si>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</si>
  <si>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</si>
  <si>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</si>
  <si>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</si>
  <si>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</si>
  <si>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</si>
  <si>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</si>
  <si>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</si>
  <si>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</si>
  <si>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</si>
  <si>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</si>
  <si>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</si>
  <si>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</si>
  <si>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</si>
  <si>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</si>
  <si>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</si>
  <si>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</si>
  <si>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</si>
  <si>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</si>
  <si>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</si>
  <si>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</si>
  <si>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</si>
  <si>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</si>
  <si>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</si>
  <si>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</si>
  <si>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</si>
  <si>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</si>
  <si>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</si>
  <si>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</si>
  <si>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</si>
  <si>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</si>
  <si>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</si>
  <si>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</si>
  <si>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</si>
  <si>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</si>
  <si>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</si>
  <si>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</si>
  <si>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</si>
  <si>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</si>
  <si>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</si>
  <si>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</si>
  <si>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</si>
  <si>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</si>
  <si>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</si>
  <si>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</si>
  <si>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</si>
  <si>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</si>
  <si>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</si>
  <si>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</si>
  <si>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</si>
  <si>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</si>
  <si>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</si>
  <si>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</si>
  <si>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</si>
  <si>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</si>
  <si>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</si>
  <si>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</si>
  <si>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</si>
  <si>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</si>
  <si>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</si>
  <si>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</si>
  <si>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</si>
  <si>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</si>
  <si>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</si>
  <si>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</si>
  <si>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</si>
  <si>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</si>
  <si>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</si>
  <si>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</si>
  <si>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</si>
  <si>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</si>
  <si>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</si>
  <si>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</si>
  <si>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</si>
  <si>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</si>
  <si>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</si>
  <si>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</si>
  <si>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</si>
  <si>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</si>
  <si>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</si>
  <si>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</si>
  <si>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</si>
  <si>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</si>
  <si>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</si>
  <si>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</si>
  <si>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</si>
  <si>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</si>
  <si>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</si>
  <si>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</si>
  <si>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</si>
  <si>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</si>
  <si>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</si>
  <si>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</si>
  <si>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</si>
  <si>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</si>
  <si>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</si>
  <si>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</si>
  <si>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</si>
  <si>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</si>
  <si>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</si>
  <si>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</si>
  <si>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</si>
  <si>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</si>
  <si>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</si>
  <si>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</si>
  <si>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</si>
  <si>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</si>
  <si>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</si>
  <si>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</si>
  <si>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</si>
  <si>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</si>
  <si>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</si>
  <si>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</si>
  <si>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</si>
  <si>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</si>
  <si>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</si>
  <si>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</si>
  <si>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</si>
  <si>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</si>
  <si>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</si>
  <si>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</si>
  <si>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</si>
  <si>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</si>
  <si>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</si>
  <si>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</si>
  <si>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</si>
  <si>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</si>
  <si>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</si>
  <si>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</si>
  <si>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</si>
  <si>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</si>
  <si>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</si>
  <si>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</si>
  <si>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</si>
  <si>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</si>
  <si>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</si>
  <si>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</si>
  <si>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</si>
  <si>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</si>
  <si>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</si>
  <si>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</si>
  <si>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</si>
  <si>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</si>
  <si>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</si>
  <si>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</si>
  <si>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</si>
  <si>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</si>
  <si>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</si>
  <si>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</si>
  <si>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</si>
  <si>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</si>
  <si>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</si>
  <si>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</si>
  <si>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</si>
  <si>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</si>
  <si>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</si>
  <si>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</si>
  <si>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</si>
  <si>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</si>
  <si>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</si>
  <si>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</si>
  <si>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</si>
  <si>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</si>
  <si>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</si>
  <si>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</si>
  <si>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</si>
  <si>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</si>
  <si>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</si>
  <si>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</si>
  <si>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</si>
  <si>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</si>
  <si>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</si>
  <si>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</si>
  <si>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</si>
  <si>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</si>
  <si>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</si>
  <si>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</si>
  <si>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</si>
  <si>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</si>
  <si>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</si>
  <si>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</si>
  <si>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</si>
  <si>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</si>
  <si>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</si>
  <si>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</si>
  <si>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</si>
  <si>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</si>
  <si>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</si>
  <si>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</si>
  <si>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</si>
  <si>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</si>
  <si>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</si>
  <si>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</si>
  <si>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</si>
  <si>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</si>
  <si>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</si>
  <si>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</si>
  <si>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</si>
  <si>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</si>
  <si>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</si>
  <si>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</si>
  <si>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</si>
  <si>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</si>
  <si>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</si>
  <si>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</si>
  <si>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</si>
  <si>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</si>
  <si>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</si>
  <si>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</si>
  <si>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</si>
  <si>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</si>
  <si>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</si>
  <si>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</si>
  <si>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</si>
  <si>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</si>
  <si>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</si>
  <si>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</si>
  <si>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</si>
  <si>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</si>
  <si>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</si>
  <si>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</si>
  <si>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</si>
  <si>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</si>
  <si>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</si>
  <si>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</si>
  <si>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</si>
  <si>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</si>
  <si>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</si>
  <si>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</si>
  <si>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</si>
  <si>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</si>
  <si>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</si>
  <si>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</si>
  <si>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</si>
  <si>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</si>
  <si>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</si>
  <si>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</si>
  <si>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</si>
  <si>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</si>
  <si>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</si>
  <si>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</si>
  <si>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</si>
  <si>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</si>
  <si>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</si>
  <si>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</si>
  <si>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</si>
  <si>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</si>
  <si>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</si>
  <si>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</si>
  <si>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</si>
  <si>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</si>
  <si>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</si>
  <si>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</si>
  <si>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</si>
  <si>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</si>
  <si>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</si>
  <si>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</si>
  <si>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</si>
  <si>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</si>
  <si>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</si>
  <si>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</si>
  <si>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</si>
  <si>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</si>
  <si>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</si>
  <si>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</si>
  <si>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</si>
  <si>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</si>
  <si>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</si>
  <si>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</si>
  <si>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</si>
  <si>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</si>
  <si>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</si>
  <si>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</si>
  <si>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</si>
  <si>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</si>
  <si>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</si>
  <si>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</si>
  <si>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</si>
  <si>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</si>
  <si>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</si>
  <si>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</si>
  <si>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</si>
  <si>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</si>
  <si>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</si>
  <si>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</si>
  <si>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</si>
  <si>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</si>
  <si>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</si>
  <si>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</si>
  <si>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</si>
  <si>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</si>
  <si>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</si>
  <si>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</si>
  <si>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</si>
  <si>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</si>
  <si>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</si>
  <si>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</si>
  <si>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</si>
  <si>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</si>
  <si>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</si>
  <si>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</si>
  <si>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</si>
  <si>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</si>
  <si>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</si>
  <si>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</si>
  <si>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</si>
  <si>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</si>
  <si>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</si>
  <si>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</si>
  <si>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</si>
  <si>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</si>
  <si>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</si>
  <si>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</si>
  <si>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</si>
  <si>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</si>
  <si>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</si>
  <si>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</si>
  <si>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</si>
  <si>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</si>
  <si>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</si>
  <si>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</si>
  <si>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</si>
  <si>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</si>
  <si>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</si>
  <si>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</si>
  <si>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</si>
  <si>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</si>
  <si>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</si>
  <si>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</si>
  <si>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</si>
  <si>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</si>
  <si>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</si>
  <si>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</si>
  <si>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</si>
  <si>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</si>
  <si>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</si>
  <si>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</si>
  <si>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</si>
  <si>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</si>
  <si>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</si>
  <si>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</si>
  <si>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</si>
  <si>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</si>
  <si>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</si>
  <si>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</si>
  <si>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</si>
  <si>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</si>
  <si>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</si>
  <si>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</si>
  <si>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</si>
  <si>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</si>
  <si>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</si>
  <si>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</si>
  <si>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</si>
  <si>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</si>
  <si>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</si>
  <si>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</si>
  <si>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</si>
  <si>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</si>
  <si>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</si>
  <si>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</si>
  <si>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</si>
  <si>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</si>
  <si>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</si>
  <si>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</si>
  <si>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</si>
  <si>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</si>
  <si>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</si>
  <si>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</si>
  <si>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</si>
  <si>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</si>
  <si>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</si>
  <si>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</si>
  <si>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</si>
  <si>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</si>
  <si>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</si>
  <si>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</si>
  <si>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</si>
  <si>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</si>
  <si>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</si>
  <si>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</si>
  <si>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</si>
  <si>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</si>
  <si>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</si>
  <si>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</si>
  <si>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</si>
  <si>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</si>
  <si>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</si>
  <si>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</si>
  <si>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</si>
  <si>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</si>
  <si>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</si>
  <si>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</si>
  <si>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</si>
  <si>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</si>
  <si>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</si>
  <si>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</si>
  <si>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</si>
  <si>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</si>
  <si>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</si>
  <si>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</si>
  <si>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</si>
  <si>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</si>
  <si>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</si>
  <si>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</si>
  <si>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</si>
  <si>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</si>
  <si>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</si>
  <si>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</si>
  <si>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</si>
  <si>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</si>
  <si>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</si>
  <si>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</si>
  <si>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</si>
  <si>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</si>
  <si>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</si>
  <si>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</si>
  <si>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</si>
  <si>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</si>
  <si>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</si>
  <si>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</si>
  <si>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</si>
  <si>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</si>
  <si>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</si>
  <si>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</si>
  <si>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</si>
  <si>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</si>
  <si>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</si>
  <si>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</si>
  <si>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</si>
  <si>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</si>
  <si>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</si>
  <si>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</si>
  <si>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</si>
  <si>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</si>
  <si>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</si>
  <si>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</si>
  <si>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</si>
  <si>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</si>
  <si>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</si>
  <si>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</si>
  <si>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</si>
  <si>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</si>
  <si>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</si>
  <si>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</si>
  <si>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</si>
  <si>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</si>
  <si>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</si>
  <si>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</si>
  <si>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</si>
  <si>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</si>
  <si>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</si>
  <si>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</si>
  <si>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</si>
  <si>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</si>
  <si>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</si>
  <si>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</si>
  <si>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</si>
  <si>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</si>
  <si>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</si>
  <si>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</si>
  <si>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</si>
  <si>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</si>
  <si>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</si>
  <si>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</si>
  <si>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</si>
  <si>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</si>
  <si>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</si>
  <si>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</si>
  <si>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</si>
  <si>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</si>
  <si>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</si>
  <si>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</si>
  <si>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</si>
  <si>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</si>
  <si>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</si>
  <si>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</si>
  <si>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</si>
  <si>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</si>
  <si>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</si>
  <si>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</si>
  <si>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</si>
  <si>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</si>
  <si>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</si>
  <si>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</si>
  <si>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</si>
  <si>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</si>
  <si>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</si>
  <si>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</si>
  <si>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</si>
  <si>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</si>
  <si>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</si>
  <si>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</si>
  <si>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</si>
  <si>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</si>
  <si>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</si>
  <si>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</si>
  <si>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</si>
  <si>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</si>
  <si>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</si>
  <si>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</si>
  <si>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</si>
  <si>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</si>
  <si>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</si>
  <si>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</si>
  <si>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</si>
  <si>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</si>
  <si>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</si>
  <si>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</si>
  <si>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</si>
  <si>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</si>
  <si>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</si>
  <si>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</si>
  <si>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</si>
  <si>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</si>
  <si>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</si>
  <si>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</si>
  <si>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</si>
  <si>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</si>
  <si>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</si>
  <si>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</si>
  <si>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</si>
  <si>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</si>
  <si>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</si>
  <si>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</si>
  <si>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</si>
  <si>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</si>
  <si>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</si>
  <si>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</si>
  <si>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</si>
  <si>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</si>
  <si>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</si>
  <si>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</si>
  <si>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</si>
  <si>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</si>
  <si>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</si>
  <si>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</si>
  <si>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</si>
  <si>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</si>
  <si>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</si>
  <si>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</si>
  <si>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</si>
  <si>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</si>
  <si>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</si>
  <si>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</si>
  <si>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</si>
  <si>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</si>
  <si>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</si>
  <si>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</si>
  <si>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</si>
  <si>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</si>
  <si>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</si>
  <si>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</si>
  <si>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</si>
  <si>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</si>
  <si>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</si>
  <si>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</si>
  <si>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</si>
  <si>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</si>
  <si>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</si>
  <si>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</si>
  <si>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</si>
  <si>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</si>
  <si>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</si>
  <si>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</si>
  <si>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</si>
  <si>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</si>
  <si>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</si>
  <si>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</si>
  <si>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</si>
  <si>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</si>
  <si>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</si>
  <si>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</si>
  <si>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</si>
  <si>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</si>
  <si>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</si>
  <si>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</si>
  <si>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</si>
  <si>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</si>
  <si>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</si>
  <si>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</si>
  <si>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</si>
  <si>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</si>
  <si>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</si>
  <si>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</si>
  <si>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</si>
  <si>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</si>
  <si>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</si>
  <si>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</si>
  <si>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</si>
  <si>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</si>
  <si>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</si>
  <si>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</si>
  <si>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</si>
  <si>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</si>
  <si>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</si>
  <si>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</si>
  <si>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</si>
  <si>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</si>
  <si>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</si>
  <si>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</si>
  <si>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</si>
  <si>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</si>
  <si>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</si>
  <si>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</si>
  <si>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</si>
  <si>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</si>
  <si>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</si>
  <si>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</si>
  <si>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</si>
  <si>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</si>
  <si>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</si>
  <si>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</si>
  <si>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</si>
  <si>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</si>
  <si>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</si>
  <si>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</si>
  <si>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</si>
  <si>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</si>
  <si>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</si>
  <si>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</si>
  <si>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</si>
  <si>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</si>
  <si>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</si>
  <si>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</si>
  <si>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</si>
  <si>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</si>
  <si>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</si>
  <si>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</si>
  <si>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</si>
  <si>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</si>
  <si>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</si>
  <si>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</si>
  <si>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</si>
  <si>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</si>
  <si>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</si>
  <si>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</si>
  <si>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</si>
  <si>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</si>
  <si>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</si>
  <si>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</si>
  <si>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</si>
  <si>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</si>
  <si>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</si>
  <si>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</si>
  <si>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</si>
  <si>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</si>
  <si>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</si>
  <si>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</si>
  <si>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</si>
  <si>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</si>
  <si>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</si>
  <si>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</si>
  <si>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</si>
  <si>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</si>
  <si>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</si>
  <si>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</si>
  <si>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</si>
  <si>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</si>
  <si>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</si>
  <si>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</si>
  <si>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</si>
  <si>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</si>
  <si>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</si>
  <si>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</si>
  <si>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</si>
  <si>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</si>
  <si>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</si>
  <si>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</si>
  <si>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</si>
  <si>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</si>
  <si>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</si>
  <si>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</si>
  <si>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</si>
  <si>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</si>
  <si>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</si>
  <si>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</si>
  <si>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</si>
  <si>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</si>
  <si>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</si>
  <si>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</si>
  <si>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</si>
  <si>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</si>
  <si>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</si>
  <si>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</si>
  <si>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</si>
  <si>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</si>
  <si>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</si>
  <si>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</si>
  <si>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</si>
  <si>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</si>
  <si>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</si>
  <si>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</si>
  <si>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</si>
  <si>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</si>
  <si>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</si>
  <si>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</si>
  <si>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</si>
  <si>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</si>
  <si>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</si>
  <si>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</si>
  <si>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</si>
  <si>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</si>
  <si>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</si>
  <si>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</si>
  <si>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</si>
  <si>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</si>
  <si>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</si>
  <si>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</si>
  <si>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</si>
  <si>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</si>
  <si>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</si>
  <si>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</si>
  <si>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</si>
  <si>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</si>
  <si>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</si>
  <si>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</si>
  <si>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</si>
  <si>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</si>
  <si>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</si>
  <si>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</si>
  <si>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</si>
  <si>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</si>
  <si>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</si>
  <si>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</si>
  <si>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</si>
  <si>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</si>
  <si>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</si>
  <si>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</si>
  <si>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</si>
  <si>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</si>
  <si>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</si>
  <si>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</si>
  <si>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</si>
  <si>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</si>
  <si>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</si>
  <si>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</si>
  <si>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</si>
  <si>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</si>
  <si>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</si>
  <si>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</si>
  <si>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</si>
  <si>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</si>
  <si>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</si>
  <si>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</si>
  <si>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</si>
  <si>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</si>
  <si>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</si>
  <si>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</si>
  <si>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</si>
  <si>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</si>
  <si>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</si>
  <si>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</si>
  <si>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</si>
  <si>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</si>
  <si>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</si>
  <si>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</si>
  <si>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</si>
  <si>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</si>
  <si>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</si>
  <si>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</si>
  <si>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</si>
  <si>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</si>
  <si>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</si>
  <si>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</si>
  <si>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</si>
  <si>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</si>
  <si>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</si>
  <si>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</si>
  <si>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</si>
  <si>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</si>
  <si>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</si>
  <si>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</si>
  <si>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</si>
  <si>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</si>
  <si>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</si>
  <si>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</si>
  <si>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</si>
  <si>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</si>
  <si>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</si>
  <si>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</si>
  <si>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</si>
  <si>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</si>
  <si>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</si>
  <si>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</si>
  <si>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</si>
  <si>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</si>
  <si>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</si>
  <si>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</si>
  <si>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</si>
  <si>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</si>
  <si>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</si>
  <si>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</si>
  <si>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</si>
  <si>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</si>
  <si>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</si>
  <si>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</si>
  <si>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</si>
  <si>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</si>
  <si>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</si>
  <si>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</si>
  <si>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</si>
  <si>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</si>
  <si>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</si>
  <si>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</si>
  <si>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</si>
  <si>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</si>
  <si>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</si>
  <si>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</si>
  <si>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</si>
  <si>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</si>
  <si>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</si>
  <si>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</si>
  <si>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</si>
  <si>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</si>
  <si>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</si>
  <si>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</si>
  <si>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</si>
  <si>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</si>
  <si>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</si>
  <si>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</si>
  <si>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</si>
  <si>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</si>
  <si>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</si>
  <si>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</si>
  <si>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</si>
  <si>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</si>
  <si>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</si>
  <si>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</si>
  <si>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</si>
  <si>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</si>
  <si>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</si>
  <si>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</si>
  <si>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</si>
  <si>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</si>
  <si>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</si>
  <si>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</si>
  <si>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</si>
  <si>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</si>
  <si>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</si>
  <si>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</si>
  <si>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</si>
  <si>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</si>
  <si>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</si>
  <si>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</si>
  <si>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</si>
  <si>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</si>
  <si>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</si>
  <si>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</si>
  <si>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</si>
  <si>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</si>
  <si>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</si>
  <si>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</si>
  <si>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</si>
  <si>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</si>
  <si>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</si>
  <si>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</si>
  <si>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</si>
  <si>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</si>
  <si>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</si>
  <si>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</si>
  <si>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</si>
  <si>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</si>
  <si>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</si>
  <si>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</si>
  <si>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</si>
  <si>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</si>
  <si>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</si>
  <si>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</si>
  <si>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</si>
  <si>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</si>
  <si>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</si>
  <si>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</si>
  <si>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</si>
  <si>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</si>
  <si>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</si>
  <si>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</si>
  <si>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</si>
  <si>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</si>
  <si>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</si>
  <si>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</si>
  <si>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</si>
  <si>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</si>
  <si>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</si>
  <si>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</si>
  <si>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</si>
  <si>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</si>
  <si>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</si>
  <si>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</si>
  <si>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</si>
  <si>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</si>
  <si>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</si>
  <si>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</si>
  <si>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</si>
  <si>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</si>
  <si>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</si>
  <si>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</si>
  <si>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</si>
  <si>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</si>
  <si>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</si>
  <si>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</si>
  <si>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</si>
  <si>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</si>
  <si>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</si>
  <si>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</si>
  <si>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</si>
  <si>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</si>
  <si>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</si>
  <si>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</si>
  <si>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</si>
  <si>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</si>
  <si>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</si>
  <si>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</si>
  <si>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</si>
  <si>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</si>
  <si>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</si>
  <si>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</si>
  <si>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</si>
  <si>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</si>
  <si>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</si>
  <si>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</si>
  <si>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</si>
  <si>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</si>
  <si>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</si>
  <si>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</si>
  <si>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</si>
  <si>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</si>
  <si>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</si>
  <si>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</si>
  <si>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</si>
  <si>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</si>
  <si>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</si>
  <si>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</si>
  <si>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</si>
  <si>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</si>
  <si>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</si>
  <si>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</si>
  <si>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</si>
  <si>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</si>
  <si>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</si>
  <si>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</si>
  <si>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</si>
  <si>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</si>
  <si>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</si>
  <si>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</si>
  <si>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</si>
  <si>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</si>
  <si>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</si>
  <si>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</si>
  <si>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</si>
  <si>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</si>
  <si>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</si>
  <si>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</si>
  <si>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</si>
  <si>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</si>
  <si>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</si>
  <si>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</si>
  <si>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</si>
  <si>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</si>
  <si>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</si>
  <si>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</si>
  <si>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</si>
  <si>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</si>
  <si>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</si>
  <si>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</si>
  <si>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</si>
  <si>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</si>
  <si>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</si>
  <si>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</si>
  <si>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</si>
  <si>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</si>
  <si>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</si>
  <si>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</si>
  <si>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</si>
  <si>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</si>
  <si>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</si>
  <si>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</si>
  <si>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</si>
  <si>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</si>
  <si>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</si>
  <si>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</si>
  <si>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</si>
  <si>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</si>
  <si>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</si>
  <si>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</si>
  <si>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</si>
  <si>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</si>
  <si>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</si>
  <si>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</si>
  <si>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</si>
  <si>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</si>
  <si>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</si>
  <si>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</si>
  <si>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</si>
  <si>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</si>
  <si>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</si>
  <si>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</si>
  <si>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</si>
  <si>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</si>
  <si>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</si>
  <si>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</si>
  <si>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</si>
  <si>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</si>
  <si>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</si>
  <si>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</si>
  <si>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</si>
  <si>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</si>
  <si>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</si>
  <si>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</si>
  <si>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</si>
  <si>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</si>
  <si>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</si>
  <si>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</si>
  <si>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</si>
  <si>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</si>
  <si>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</si>
  <si>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</si>
  <si>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</si>
  <si>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</si>
  <si>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</si>
  <si>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</si>
  <si>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</si>
  <si>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</si>
  <si>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</si>
  <si>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</si>
  <si>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</si>
  <si>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</si>
  <si>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</si>
  <si>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</si>
  <si>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</si>
  <si>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</si>
  <si>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</si>
  <si>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</si>
  <si>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</si>
  <si>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</si>
  <si>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</si>
  <si>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</si>
  <si>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</si>
  <si>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</si>
  <si>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</si>
  <si>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</si>
  <si>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</si>
  <si>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</si>
  <si>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</si>
  <si>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</si>
  <si>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</si>
  <si>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</si>
  <si>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</si>
  <si>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</si>
  <si>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</si>
  <si>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</si>
  <si>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</si>
  <si>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</si>
  <si>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</si>
  <si>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</si>
  <si>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</si>
  <si>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</si>
  <si>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</si>
  <si>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</si>
  <si>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</si>
  <si>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</si>
  <si>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</si>
  <si>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</si>
  <si>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</si>
  <si>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</si>
  <si>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</si>
  <si>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</si>
  <si>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</si>
  <si>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</si>
  <si>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</si>
  <si>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</si>
  <si>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</si>
  <si>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</si>
  <si>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</si>
  <si>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</si>
  <si>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</si>
  <si>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</si>
  <si>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</si>
  <si>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</si>
  <si>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</si>
  <si>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</si>
  <si>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</si>
  <si>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</si>
  <si>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</si>
  <si>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</si>
  <si>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</si>
  <si>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</si>
  <si>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</si>
  <si>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</si>
  <si>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</si>
  <si>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</si>
  <si>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</si>
  <si>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</si>
  <si>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</si>
  <si>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</si>
  <si>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</si>
  <si>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</si>
  <si>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</si>
  <si>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</si>
  <si>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</si>
  <si>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</si>
  <si>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</si>
  <si>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</si>
  <si>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</si>
  <si>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</si>
  <si>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</si>
  <si>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</si>
  <si>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</si>
  <si>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</si>
  <si>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</si>
  <si>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</si>
  <si>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</si>
  <si>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</si>
  <si>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</si>
  <si>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</si>
  <si>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</si>
  <si>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</si>
  <si>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</si>
  <si>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</si>
  <si>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</si>
  <si>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</si>
  <si>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</si>
  <si>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</si>
  <si>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</si>
  <si>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</si>
  <si>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</si>
  <si>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</si>
  <si>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</si>
  <si>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</si>
  <si>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</si>
  <si>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</si>
  <si>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</si>
  <si>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</si>
  <si>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</si>
  <si>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</si>
  <si>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</si>
  <si>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</si>
  <si>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</si>
  <si>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</si>
  <si>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</si>
  <si>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</si>
  <si>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</si>
  <si>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</si>
  <si>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</si>
  <si>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</si>
  <si>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</si>
  <si>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</si>
  <si>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</si>
  <si>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</si>
  <si>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</si>
  <si>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</si>
  <si>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</si>
  <si>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</si>
  <si>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</si>
  <si>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</si>
  <si>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</si>
  <si>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</si>
  <si>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</si>
  <si>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</si>
  <si>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</si>
  <si>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</si>
  <si>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</si>
  <si>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</si>
  <si>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</si>
  <si>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</si>
  <si>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</si>
  <si>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</si>
  <si>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</si>
  <si>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</si>
  <si>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</si>
  <si>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</si>
  <si>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</si>
  <si>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</si>
  <si>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</si>
  <si>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</si>
  <si>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</si>
  <si>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</si>
  <si>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</si>
  <si>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</si>
  <si>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</si>
  <si>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</si>
  <si>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</si>
  <si>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</si>
  <si>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</si>
  <si>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</si>
  <si>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</si>
  <si>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</si>
  <si>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</si>
  <si>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</si>
  <si>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</si>
  <si>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</si>
  <si>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</si>
  <si>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</si>
  <si>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</si>
  <si>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</si>
  <si>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</si>
  <si>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</si>
  <si>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</si>
  <si>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</si>
  <si>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</si>
  <si>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</si>
  <si>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</si>
  <si>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</si>
  <si>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</si>
  <si>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</si>
  <si>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</si>
  <si>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</si>
  <si>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</si>
  <si>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</si>
  <si>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</si>
  <si>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</si>
  <si>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</si>
  <si>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</si>
  <si>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</si>
  <si>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</si>
  <si>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</si>
  <si>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</si>
  <si>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</si>
  <si>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</si>
  <si>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</si>
  <si>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</si>
  <si>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</si>
  <si>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</si>
  <si>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</si>
  <si>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</si>
  <si>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</si>
  <si>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</si>
  <si>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</si>
  <si>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</si>
  <si>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</si>
  <si>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</si>
  <si>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</si>
  <si>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</si>
  <si>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</si>
  <si>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</si>
  <si>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</si>
  <si>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</si>
  <si>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</si>
  <si>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</si>
  <si>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</si>
  <si>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</si>
  <si>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</si>
  <si>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</si>
  <si>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</si>
  <si>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</si>
  <si>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</si>
  <si>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</si>
  <si>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</si>
  <si>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</si>
  <si>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</si>
  <si>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</si>
  <si>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</si>
  <si>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</si>
  <si>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</si>
  <si>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</si>
  <si>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</si>
  <si>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</si>
  <si>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</si>
  <si>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</si>
  <si>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</si>
  <si>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</si>
  <si>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</si>
  <si>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</si>
  <si>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</si>
  <si>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</si>
  <si>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</si>
  <si>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</si>
  <si>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</si>
  <si>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</si>
  <si>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</si>
  <si>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</si>
  <si>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</si>
  <si>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</si>
  <si>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</si>
  <si>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</si>
  <si>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</si>
  <si>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</si>
  <si>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</si>
  <si>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</si>
  <si>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</si>
  <si>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</si>
  <si>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</si>
  <si>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</si>
  <si>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</si>
  <si>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</si>
  <si>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</si>
  <si>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</si>
  <si>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</si>
  <si>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</si>
  <si>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</si>
  <si>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</si>
  <si>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</si>
  <si>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</si>
  <si>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</si>
  <si>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</si>
  <si>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</si>
  <si>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</si>
  <si>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</si>
  <si>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</si>
  <si>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</si>
  <si>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</si>
  <si>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</si>
  <si>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</si>
  <si>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</si>
  <si>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</si>
  <si>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</si>
  <si>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</si>
  <si>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</si>
  <si>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</si>
  <si>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</si>
  <si>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</si>
  <si>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</si>
  <si>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</si>
  <si>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</si>
  <si>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</si>
  <si>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</si>
  <si>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</si>
  <si>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</si>
  <si>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</si>
  <si>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</si>
  <si>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</si>
  <si>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</si>
  <si>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</si>
  <si>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</si>
  <si>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</si>
  <si>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</si>
  <si>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</si>
  <si>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</si>
  <si>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</si>
  <si>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</si>
  <si>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</si>
  <si>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</si>
  <si>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</si>
  <si>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</si>
  <si>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</si>
  <si>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</si>
  <si>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</si>
  <si>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</si>
  <si>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</si>
  <si>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</si>
  <si>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</si>
  <si>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</si>
  <si>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</si>
  <si>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</si>
  <si>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</si>
  <si>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</si>
  <si>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</si>
  <si>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</si>
  <si>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</si>
  <si>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</si>
  <si>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</si>
  <si>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</si>
  <si>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</si>
  <si>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</si>
  <si>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</si>
  <si>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</si>
  <si>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</si>
  <si>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</si>
  <si>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</si>
  <si>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</si>
  <si>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</si>
  <si>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</si>
  <si>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</si>
  <si>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</si>
  <si>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</si>
  <si>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</si>
  <si>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</si>
  <si>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</si>
  <si>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</si>
  <si>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</si>
  <si>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</si>
  <si>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</si>
  <si>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</si>
  <si>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</si>
  <si>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</si>
  <si>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</si>
  <si>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</si>
  <si>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</si>
  <si>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</si>
  <si>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</si>
  <si>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</si>
  <si>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</si>
  <si>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</si>
  <si>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</si>
  <si>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</si>
  <si>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</si>
  <si>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</si>
  <si>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</si>
  <si>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</si>
  <si>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</si>
  <si>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</si>
  <si>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</si>
  <si>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</si>
  <si>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</si>
  <si>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</si>
  <si>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</si>
  <si>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</si>
  <si>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</si>
  <si>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</si>
  <si>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</si>
  <si>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</si>
  <si>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</si>
  <si>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</si>
  <si>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</si>
  <si>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</si>
  <si>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</si>
  <si>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</si>
  <si>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</si>
  <si>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</si>
  <si>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</si>
  <si>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</si>
  <si>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</si>
  <si>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</si>
  <si>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</si>
  <si>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</si>
  <si>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</si>
  <si>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</si>
  <si>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</si>
  <si>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</si>
  <si>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</si>
  <si>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</si>
  <si>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</si>
  <si>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</si>
  <si>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</si>
  <si>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</si>
  <si>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</si>
  <si>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</si>
  <si>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</si>
  <si>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</si>
  <si>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</si>
  <si>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</si>
  <si>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</si>
  <si>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</si>
  <si>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</si>
  <si>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</si>
  <si>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</si>
  <si>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</si>
  <si>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</si>
  <si>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</si>
  <si>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</si>
  <si>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</si>
  <si>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</si>
  <si>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</si>
  <si>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</si>
  <si>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</si>
  <si>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</si>
  <si>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</si>
  <si>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</si>
  <si>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</si>
  <si>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</si>
  <si>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</si>
  <si>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</si>
  <si>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</si>
  <si>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</si>
  <si>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</si>
  <si>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</si>
  <si>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</si>
  <si>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</si>
  <si>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</si>
  <si>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</si>
  <si>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</si>
  <si>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</si>
  <si>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</si>
  <si>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</si>
  <si>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</si>
  <si>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</si>
  <si>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</si>
  <si>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</si>
  <si>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</si>
  <si>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</si>
  <si>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</si>
  <si>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</si>
  <si>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</si>
  <si>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</si>
  <si>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</si>
  <si>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</si>
  <si>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</si>
  <si>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</si>
  <si>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</si>
  <si>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</si>
  <si>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</si>
  <si>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</si>
  <si>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</si>
  <si>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</si>
  <si>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</si>
  <si>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</si>
  <si>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</si>
  <si>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</si>
  <si>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</si>
  <si>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</si>
  <si>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</si>
  <si>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</si>
  <si>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</si>
  <si>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</si>
  <si>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</si>
  <si>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</si>
  <si>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</si>
  <si>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</si>
  <si>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</si>
  <si>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</si>
  <si>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</si>
  <si>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</si>
  <si>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</si>
  <si>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</si>
  <si>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</si>
  <si>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</si>
  <si>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</si>
  <si>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</si>
  <si>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</si>
  <si>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</si>
  <si>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</si>
  <si>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</si>
  <si>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</si>
  <si>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</si>
  <si>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</si>
  <si>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</si>
  <si>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</si>
  <si>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</si>
  <si>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</si>
  <si>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</si>
  <si>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</si>
  <si>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</si>
  <si>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</si>
  <si>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</si>
  <si>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</si>
  <si>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</si>
  <si>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</si>
  <si>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</si>
  <si>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</si>
  <si>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</si>
  <si>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</si>
  <si>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</si>
  <si>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</si>
  <si>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</si>
  <si>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</si>
  <si>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</si>
  <si>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</si>
  <si>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</si>
  <si>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</si>
  <si>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</si>
  <si>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</si>
  <si>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</si>
  <si>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</si>
  <si>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</si>
  <si>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</si>
  <si>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</si>
  <si>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</si>
  <si>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</si>
  <si>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</si>
  <si>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</si>
  <si>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</si>
  <si>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</si>
  <si>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</si>
  <si>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</si>
  <si>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</si>
  <si>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</si>
  <si>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</si>
  <si>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</si>
  <si>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</si>
  <si>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</si>
  <si>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</si>
  <si>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</si>
  <si>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</si>
  <si>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</si>
  <si>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</si>
  <si>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</si>
  <si>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</si>
  <si>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</si>
  <si>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</si>
  <si>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</si>
  <si>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</si>
  <si>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</si>
  <si>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</si>
  <si>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</si>
  <si>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</si>
  <si>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</si>
  <si>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</si>
  <si>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</si>
  <si>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</si>
  <si>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</si>
  <si>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</si>
  <si>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</si>
  <si>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</si>
  <si>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</si>
  <si>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</si>
  <si>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</si>
  <si>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</si>
  <si>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</si>
  <si>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</si>
  <si>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</si>
  <si>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</si>
  <si>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</si>
  <si>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</si>
  <si>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</si>
  <si>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</si>
  <si>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</si>
  <si>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</si>
  <si>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</si>
  <si>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</si>
  <si>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</si>
  <si>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</si>
  <si>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</si>
  <si>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</si>
  <si>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</si>
  <si>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</si>
  <si>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</si>
  <si>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</si>
  <si>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</si>
  <si>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</si>
  <si>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</si>
  <si>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</si>
  <si>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</si>
  <si>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</si>
  <si>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</si>
  <si>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</si>
  <si>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</si>
  <si>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</si>
  <si>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</si>
  <si>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</si>
  <si>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</si>
  <si>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</si>
  <si>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</si>
  <si>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</si>
  <si>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</si>
  <si>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</si>
  <si>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</si>
  <si>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</si>
  <si>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</si>
  <si>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</si>
  <si>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</si>
  <si>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</si>
  <si>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</si>
  <si>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</si>
  <si>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</si>
  <si>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</si>
  <si>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</si>
  <si>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</si>
  <si>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</si>
  <si>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</si>
  <si>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</si>
  <si>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</si>
  <si>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</si>
  <si>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</si>
  <si>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</si>
  <si>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</si>
  <si>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</si>
  <si>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</si>
  <si>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</si>
  <si>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</si>
  <si>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</si>
  <si>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</si>
  <si>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</si>
  <si>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</si>
  <si>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</si>
  <si>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</si>
  <si>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</si>
  <si>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</si>
  <si>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</si>
  <si>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</si>
  <si>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</si>
  <si>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</si>
  <si>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</si>
  <si>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</si>
  <si>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</si>
  <si>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</si>
  <si>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</si>
  <si>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</si>
  <si>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</si>
  <si>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</si>
  <si>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</si>
  <si>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</si>
  <si>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</si>
  <si>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</si>
  <si>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</si>
  <si>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</si>
  <si>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</si>
  <si>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</si>
  <si>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</si>
  <si>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</si>
  <si>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</si>
  <si>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</si>
  <si>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</si>
  <si>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</si>
  <si>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</si>
  <si>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</si>
  <si>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</si>
  <si>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</si>
  <si>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</si>
  <si>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</si>
  <si>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</si>
  <si>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</si>
  <si>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</si>
  <si>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</si>
  <si>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</si>
  <si>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</si>
  <si>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</si>
  <si>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</si>
  <si>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</si>
  <si>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</si>
  <si>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</si>
  <si>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</si>
  <si>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</si>
  <si>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</si>
  <si>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</si>
  <si>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</si>
  <si>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</si>
  <si>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</si>
  <si>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</si>
  <si>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</si>
  <si>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</si>
  <si>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</si>
  <si>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</si>
  <si>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</si>
  <si>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</si>
  <si>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</si>
  <si>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</si>
  <si>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</si>
  <si>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</si>
  <si>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</si>
  <si>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</si>
  <si>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</si>
  <si>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</si>
  <si>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</si>
  <si>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</si>
  <si>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</si>
  <si>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</si>
  <si>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</si>
  <si>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</si>
  <si>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</si>
  <si>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</si>
  <si>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</si>
  <si>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</si>
  <si>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</si>
  <si>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</si>
  <si>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</si>
  <si>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</si>
  <si>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</si>
  <si>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</si>
  <si>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</si>
  <si>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</si>
  <si>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</si>
  <si>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</si>
  <si>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</si>
  <si>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</si>
  <si>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</si>
  <si>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</si>
  <si>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</si>
  <si>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</si>
  <si>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</si>
  <si>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</si>
  <si>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</si>
  <si>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</si>
  <si>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</si>
  <si>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</si>
  <si>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</si>
  <si>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</si>
  <si>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</si>
  <si>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</si>
  <si>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</si>
  <si>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</si>
  <si>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</si>
  <si>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</si>
  <si>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</si>
  <si>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</si>
  <si>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</si>
  <si>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</si>
  <si>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</si>
  <si>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</si>
  <si>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</si>
  <si>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</si>
  <si>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</si>
  <si>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</si>
  <si>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</si>
  <si>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</si>
  <si>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</si>
  <si>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</si>
  <si>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</si>
  <si>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</si>
  <si>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</si>
  <si>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</si>
  <si>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</si>
  <si>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</si>
  <si>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</si>
  <si>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</si>
  <si>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</si>
  <si>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</si>
  <si>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</si>
  <si>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</si>
  <si>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</si>
  <si>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</si>
  <si>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</si>
  <si>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</si>
  <si>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</si>
  <si>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</si>
  <si>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</si>
  <si>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</si>
  <si>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</si>
  <si>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</si>
  <si>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</si>
  <si>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</si>
  <si>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</si>
  <si>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</si>
  <si>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</si>
  <si>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</si>
  <si>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</si>
  <si>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</si>
  <si>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</si>
  <si>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</si>
  <si>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</si>
  <si>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</si>
  <si>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</si>
  <si>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</si>
  <si>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</si>
  <si>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</si>
  <si>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</si>
  <si>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</si>
  <si>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</si>
  <si>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</si>
  <si>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</si>
  <si>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</si>
  <si>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</si>
  <si>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</si>
  <si>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</si>
  <si>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</si>
  <si>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</si>
  <si>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</si>
  <si>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</si>
  <si>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</si>
  <si>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</si>
  <si>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</si>
  <si>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</si>
  <si>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</si>
  <si>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</si>
  <si>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</si>
  <si>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</si>
  <si>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</si>
  <si>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</si>
  <si>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</si>
  <si>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</si>
  <si>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</si>
  <si>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</si>
  <si>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</si>
  <si>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</si>
  <si>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</si>
  <si>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</si>
  <si>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</si>
  <si>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</si>
  <si>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</si>
  <si>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</si>
  <si>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</si>
  <si>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</si>
  <si>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</si>
  <si>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</si>
  <si>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</si>
  <si>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</si>
  <si>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</si>
  <si>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</si>
  <si>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</si>
  <si>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</si>
  <si>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</si>
  <si>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</si>
  <si>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</si>
  <si>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</si>
  <si>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</si>
  <si>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</si>
  <si>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</si>
  <si>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</si>
  <si>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</si>
  <si>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</si>
  <si>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</si>
  <si>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</si>
  <si>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</si>
  <si>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</si>
  <si>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</si>
  <si>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</si>
  <si>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</si>
  <si>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</si>
  <si>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</si>
  <si>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</si>
  <si>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</si>
  <si>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</si>
  <si>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</si>
  <si>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</si>
  <si>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</si>
  <si>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</si>
  <si>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</si>
  <si>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</si>
  <si>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</si>
  <si>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</si>
  <si>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</si>
  <si>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</si>
  <si>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</si>
  <si>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</si>
  <si>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</si>
  <si>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</si>
  <si>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</si>
  <si>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</si>
  <si>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</si>
  <si>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</si>
  <si>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</si>
  <si>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</si>
  <si>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</si>
  <si>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</si>
  <si>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</si>
  <si>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</si>
  <si>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</si>
  <si>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</si>
  <si>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</si>
  <si>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</si>
  <si>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</si>
  <si>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</si>
  <si>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</si>
  <si>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</si>
  <si>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</si>
  <si>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</si>
  <si>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</si>
  <si>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</si>
  <si>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</si>
  <si>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</si>
  <si>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</si>
  <si>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</si>
  <si>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</si>
  <si>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</si>
  <si>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</si>
  <si>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</si>
  <si>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</si>
  <si>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</si>
  <si>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</si>
  <si>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</si>
  <si>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</si>
  <si>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</si>
  <si>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</si>
  <si>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</si>
  <si>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</si>
  <si>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</si>
  <si>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</si>
  <si>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</si>
  <si>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</si>
  <si>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</si>
  <si>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</si>
  <si>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</si>
  <si>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</si>
  <si>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</si>
  <si>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</si>
  <si>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</si>
  <si>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</si>
  <si>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</si>
  <si>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</si>
  <si>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</si>
  <si>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</si>
  <si>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</si>
  <si>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</si>
  <si>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</si>
  <si>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</si>
  <si>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</si>
  <si>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</si>
  <si>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</si>
  <si>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</si>
  <si>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</si>
  <si>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</si>
  <si>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</si>
  <si>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</si>
  <si>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</si>
  <si>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</si>
  <si>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</si>
  <si>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</si>
  <si>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</si>
  <si>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</si>
  <si>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</si>
  <si>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</si>
  <si>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</si>
  <si>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</si>
  <si>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</si>
  <si>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</si>
  <si>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</si>
  <si>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</si>
  <si>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</si>
  <si>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</si>
  <si>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</si>
  <si>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</si>
  <si>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</si>
  <si>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</si>
  <si>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</si>
  <si>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</si>
  <si>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</si>
  <si>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</si>
  <si>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</si>
  <si>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</si>
  <si>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</si>
  <si>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</si>
  <si>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</si>
  <si>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</si>
  <si>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</si>
  <si>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</si>
  <si>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</si>
  <si>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</si>
  <si>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</si>
  <si>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</si>
  <si>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</si>
  <si>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</si>
  <si>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</si>
  <si>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</si>
  <si>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</si>
  <si>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</si>
  <si>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</si>
  <si>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</si>
  <si>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</si>
  <si>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</si>
  <si>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</si>
  <si>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</si>
  <si>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</si>
  <si>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</si>
  <si>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</si>
  <si>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</si>
  <si>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</si>
  <si>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</si>
  <si>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</si>
  <si>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</si>
  <si>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</si>
  <si>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</si>
  <si>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</si>
  <si>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</si>
  <si>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</si>
  <si>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</si>
  <si>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</si>
  <si>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</si>
  <si>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</si>
  <si>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</si>
  <si>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</si>
  <si>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</si>
  <si>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</si>
  <si>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</si>
  <si>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</si>
  <si>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</si>
  <si>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</si>
  <si>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</si>
  <si>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</si>
  <si>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</si>
  <si>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</si>
  <si>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</si>
  <si>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</si>
  <si>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</si>
  <si>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</si>
  <si>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</si>
  <si>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</si>
  <si>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</si>
  <si>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</si>
  <si>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</si>
  <si>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</si>
  <si>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</si>
  <si>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</si>
  <si>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</si>
  <si>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</si>
  <si>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</si>
  <si>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</si>
  <si>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</si>
  <si>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</si>
  <si>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</si>
  <si>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</si>
  <si>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</si>
  <si>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</si>
  <si>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</si>
  <si>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</si>
  <si>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</si>
  <si>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</si>
  <si>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</si>
  <si>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</si>
  <si>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</si>
  <si>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</si>
  <si>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</si>
  <si>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</si>
  <si>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</si>
  <si>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</si>
  <si>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</si>
  <si>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</si>
  <si>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</si>
  <si>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</si>
  <si>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</si>
  <si>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</si>
  <si>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</si>
  <si>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</si>
  <si>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</si>
  <si>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</si>
  <si>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</si>
  <si>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</si>
  <si>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</si>
  <si>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</si>
  <si>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</si>
  <si>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</si>
  <si>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</si>
  <si>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</si>
  <si>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</si>
  <si>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</si>
  <si>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</si>
  <si>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</si>
  <si>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</si>
  <si>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</si>
  <si>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</si>
  <si>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</si>
  <si>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</si>
  <si>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</si>
  <si>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</si>
  <si>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</si>
  <si>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</si>
  <si>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</si>
  <si>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</si>
  <si>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</si>
  <si>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</si>
  <si>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</si>
  <si>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</si>
  <si>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</si>
  <si>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</si>
  <si>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</si>
  <si>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</si>
  <si>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</si>
  <si>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</si>
  <si>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</si>
  <si>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</si>
  <si>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</si>
  <si>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</si>
  <si>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</si>
  <si>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</si>
  <si>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</si>
  <si>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</si>
  <si>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</si>
  <si>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</si>
  <si>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</si>
  <si>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</si>
  <si>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</si>
  <si>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</si>
  <si>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</si>
  <si>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</si>
  <si>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</si>
  <si>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</si>
  <si>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</si>
  <si>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</si>
  <si>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</si>
  <si>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</si>
  <si>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</si>
  <si>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</si>
  <si>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</si>
  <si>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</si>
  <si>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</si>
  <si>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</si>
  <si>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</si>
  <si>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</si>
  <si>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</si>
  <si>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</si>
  <si>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</si>
  <si>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</si>
  <si>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</si>
  <si>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</si>
  <si>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</si>
  <si>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</si>
  <si>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</si>
  <si>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</si>
  <si>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</si>
  <si>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</si>
  <si>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</si>
  <si>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</si>
  <si>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</si>
  <si>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</si>
  <si>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</si>
  <si>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</si>
  <si>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</si>
  <si>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</si>
  <si>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</si>
  <si>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</si>
  <si>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</si>
  <si>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</si>
  <si>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</si>
  <si>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</si>
  <si>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</si>
  <si>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</si>
  <si>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</si>
  <si>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</si>
  <si>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</si>
  <si>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</si>
  <si>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</si>
  <si>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</si>
  <si>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</si>
  <si>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</si>
  <si>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</si>
  <si>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</si>
  <si>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</si>
  <si>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</si>
  <si>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</si>
  <si>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</si>
  <si>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</si>
  <si>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</si>
  <si>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</si>
  <si>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</si>
  <si>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</si>
  <si>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</si>
  <si>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</si>
  <si>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</si>
  <si>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</si>
  <si>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</si>
  <si>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</si>
  <si>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</si>
  <si>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</si>
  <si>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</si>
  <si>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</si>
  <si>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</si>
  <si>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</si>
  <si>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</si>
  <si>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</si>
  <si>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</si>
  <si>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</si>
  <si>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</si>
  <si>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</si>
  <si>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</si>
  <si>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</si>
  <si>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</si>
  <si>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</si>
  <si>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</si>
  <si>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</si>
  <si>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</si>
  <si>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</si>
  <si>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</si>
  <si>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</si>
  <si>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</si>
  <si>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</si>
  <si>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</si>
  <si>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</si>
  <si>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</si>
  <si>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</si>
  <si>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</si>
  <si>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</si>
  <si>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</si>
  <si>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</si>
  <si>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</si>
  <si>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</si>
  <si>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</si>
  <si>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</si>
  <si>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</si>
  <si>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</si>
  <si>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</si>
  <si>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</si>
  <si>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</si>
  <si>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</si>
  <si>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</si>
  <si>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</si>
  <si>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</si>
  <si>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</si>
  <si>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</si>
  <si>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</si>
  <si>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</si>
  <si>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</si>
  <si>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</si>
  <si>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</si>
  <si>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</si>
  <si>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</si>
  <si>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</si>
  <si>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</si>
  <si>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</si>
  <si>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</si>
  <si>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</si>
  <si>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</si>
  <si>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</si>
  <si>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</si>
  <si>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</si>
  <si>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</si>
  <si>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</si>
  <si>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</si>
  <si>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</si>
  <si>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</si>
  <si>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</si>
  <si>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</si>
  <si>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</si>
  <si>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</si>
  <si>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</si>
  <si>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</si>
  <si>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</si>
  <si>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</si>
  <si>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</si>
  <si>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</si>
  <si>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</si>
  <si>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</si>
  <si>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</si>
  <si>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</si>
  <si>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</si>
  <si>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</si>
  <si>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</si>
  <si>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</si>
  <si>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</si>
  <si>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</si>
  <si>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</si>
  <si>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</si>
  <si>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</si>
  <si>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</si>
  <si>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</si>
  <si>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</si>
  <si>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</si>
  <si>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</si>
  <si>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</si>
  <si>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</si>
  <si>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</si>
  <si>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</si>
  <si>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</si>
  <si>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</si>
  <si>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</si>
  <si>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</si>
  <si>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</si>
  <si>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</si>
  <si>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</si>
  <si>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</si>
  <si>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</si>
  <si>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</si>
  <si>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</si>
  <si>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</si>
  <si>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</si>
  <si>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</si>
  <si>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</si>
  <si>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</si>
  <si>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</si>
  <si>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</si>
  <si>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</si>
  <si>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</si>
  <si>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</si>
  <si>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</si>
  <si>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</si>
  <si>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</si>
  <si>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</si>
  <si>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</si>
  <si>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</si>
  <si>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</si>
  <si>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</si>
  <si>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</si>
  <si>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</si>
  <si>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</si>
  <si>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</si>
  <si>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</si>
  <si>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</si>
  <si>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</si>
  <si>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</si>
  <si>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</si>
  <si>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</si>
  <si>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</si>
  <si>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</si>
  <si>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</si>
  <si>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</si>
  <si>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</si>
  <si>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</si>
  <si>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</si>
  <si>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</si>
  <si>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</si>
  <si>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</si>
  <si>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</si>
  <si>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</si>
  <si>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</si>
  <si>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</si>
  <si>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</si>
  <si>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</si>
  <si>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</si>
  <si>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</si>
  <si>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</si>
  <si>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</si>
  <si>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</si>
  <si>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</si>
  <si>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</si>
  <si>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</si>
  <si>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</si>
  <si>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</si>
  <si>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</si>
  <si>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</si>
  <si>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</si>
  <si>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</si>
  <si>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</si>
  <si>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</si>
  <si>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</si>
  <si>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</si>
  <si>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</si>
  <si>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</si>
  <si>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</si>
  <si>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</si>
  <si>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</si>
  <si>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</si>
  <si>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</si>
  <si>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</si>
  <si>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</si>
  <si>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</si>
  <si>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</si>
  <si>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</si>
  <si>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</si>
  <si>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</si>
  <si>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</si>
  <si>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</si>
  <si>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</si>
  <si>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</si>
  <si>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</si>
  <si>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</si>
  <si>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</si>
  <si>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</si>
  <si>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</si>
  <si>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</si>
  <si>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</si>
  <si>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</si>
  <si>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</si>
  <si>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</si>
  <si>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</si>
  <si>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</si>
  <si>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</si>
  <si>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</si>
  <si>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</si>
  <si>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</si>
  <si>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</si>
  <si>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</si>
  <si>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</si>
  <si>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</si>
  <si>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</si>
  <si>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</si>
  <si>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</si>
  <si>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</si>
  <si>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</si>
  <si>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</si>
  <si>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</si>
  <si>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</si>
  <si>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</si>
  <si>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</si>
  <si>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</si>
  <si>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</si>
  <si>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</si>
  <si>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</si>
  <si>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</si>
  <si>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</si>
  <si>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</si>
  <si>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</si>
  <si>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</si>
  <si>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</si>
  <si>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</si>
  <si>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</si>
  <si>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</si>
  <si>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</si>
  <si>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</si>
  <si>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</si>
  <si>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</si>
  <si>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</si>
  <si>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</si>
  <si>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</si>
  <si>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</si>
  <si>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</si>
  <si>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</si>
  <si>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</si>
  <si>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</si>
  <si>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</si>
  <si>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</si>
  <si>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</si>
  <si>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</si>
  <si>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</si>
  <si>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</si>
  <si>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</si>
  <si>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</si>
  <si>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</si>
  <si>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</si>
  <si>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</si>
  <si>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</si>
  <si>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</si>
  <si>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</si>
  <si>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</si>
  <si>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</si>
  <si>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</si>
  <si>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</si>
  <si>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</si>
  <si>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</si>
  <si>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</si>
  <si>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</si>
  <si>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</si>
  <si>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</si>
  <si>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</si>
  <si>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</si>
  <si>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</si>
  <si>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</si>
  <si>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</si>
  <si>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</si>
  <si>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</si>
  <si>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</si>
  <si>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</si>
  <si>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</si>
  <si>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</si>
  <si>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</si>
  <si>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</si>
  <si>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</si>
  <si>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</si>
  <si>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</si>
  <si>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</si>
  <si>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</si>
  <si>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</si>
  <si>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</si>
  <si>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</si>
  <si>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</si>
  <si>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</si>
  <si>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</si>
  <si>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</si>
  <si>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</si>
  <si>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</si>
  <si>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</si>
  <si>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</si>
  <si>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</si>
  <si>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</si>
  <si>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</si>
  <si>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</si>
  <si>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</si>
  <si>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</si>
  <si>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</si>
  <si>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</si>
  <si>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</si>
  <si>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</si>
  <si>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</si>
  <si>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</si>
  <si>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</si>
  <si>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</si>
  <si>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</si>
  <si>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</si>
  <si>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</si>
  <si>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</si>
  <si>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</si>
  <si>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</si>
  <si>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</si>
  <si>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</si>
  <si>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</si>
  <si>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</si>
  <si>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</si>
  <si>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</si>
  <si>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</si>
  <si>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</si>
  <si>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</si>
  <si>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</si>
  <si>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</si>
  <si>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</si>
  <si>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</si>
  <si>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</si>
  <si>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</si>
  <si>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</si>
  <si>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</si>
  <si>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</si>
  <si>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</si>
  <si>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</si>
  <si>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</si>
  <si>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</si>
  <si>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</si>
  <si>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</si>
  <si>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</si>
  <si>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</si>
  <si>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</si>
  <si>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</si>
  <si>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</si>
  <si>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</si>
  <si>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</si>
  <si>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</si>
  <si>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</si>
  <si>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</si>
  <si>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</si>
  <si>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</si>
  <si>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</si>
  <si>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</si>
  <si>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</si>
  <si>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</si>
  <si>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</si>
  <si>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</si>
  <si>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</si>
  <si>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</si>
  <si>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</si>
  <si>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</si>
  <si>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</si>
  <si>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</si>
  <si>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</si>
  <si>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</si>
  <si>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</si>
  <si>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</si>
  <si>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</si>
  <si>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</si>
  <si>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</si>
  <si>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</si>
  <si>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</si>
  <si>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</si>
  <si>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</si>
  <si>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</si>
  <si>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</si>
  <si>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</si>
  <si>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</si>
  <si>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</si>
  <si>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</si>
  <si>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</si>
  <si>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</si>
  <si>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</si>
  <si>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</si>
  <si>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</si>
  <si>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</si>
  <si>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</si>
  <si>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</si>
  <si>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</si>
  <si>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</si>
  <si>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</si>
  <si>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</si>
  <si>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</si>
  <si>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</si>
  <si>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</si>
  <si>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</si>
  <si>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</si>
  <si>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</si>
  <si>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</si>
  <si>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</si>
  <si>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</si>
  <si>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</si>
  <si>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</si>
  <si>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</si>
  <si>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</si>
  <si>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</si>
  <si>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</si>
  <si>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</si>
  <si>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</si>
  <si>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</si>
  <si>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</si>
  <si>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</si>
  <si>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</si>
  <si>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</si>
  <si>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</si>
  <si>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</si>
  <si>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</si>
  <si>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</si>
  <si>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</si>
  <si>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</si>
  <si>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</si>
  <si>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</si>
  <si>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</si>
  <si>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</si>
  <si>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</si>
  <si>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</si>
  <si>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</si>
  <si>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</si>
  <si>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</si>
  <si>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</si>
  <si>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</si>
  <si>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</si>
  <si>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</si>
  <si>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</si>
  <si>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</si>
  <si>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</si>
  <si>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</si>
  <si>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</si>
  <si>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</si>
  <si>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</si>
  <si>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</si>
  <si>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</si>
  <si>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</si>
  <si>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</si>
  <si>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</si>
  <si>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</si>
  <si>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</si>
  <si>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</si>
  <si>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</si>
  <si>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</si>
  <si>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</si>
  <si>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</si>
  <si>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</si>
  <si>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</si>
  <si>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</si>
  <si>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</si>
  <si>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</si>
  <si>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</si>
  <si>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</si>
  <si>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</si>
  <si>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</si>
  <si>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</si>
  <si>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</si>
  <si>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</si>
  <si>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</si>
  <si>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</si>
  <si>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</si>
  <si>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</si>
  <si>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</si>
  <si>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</si>
  <si>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</si>
  <si>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</si>
  <si>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</si>
  <si>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</si>
  <si>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</si>
  <si>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</si>
  <si>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</si>
  <si>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</si>
  <si>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</si>
  <si>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</si>
  <si>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</si>
  <si>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</si>
  <si>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</si>
  <si>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</si>
  <si>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</si>
  <si>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</si>
  <si>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</si>
  <si>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</si>
  <si>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</si>
  <si>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</si>
  <si>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</si>
  <si>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</si>
  <si>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</si>
  <si>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</si>
  <si>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</si>
  <si>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</si>
  <si>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</si>
  <si>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</si>
  <si>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</si>
  <si>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</si>
  <si>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</si>
  <si>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</si>
  <si>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</si>
  <si>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</si>
  <si>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</si>
  <si>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</si>
  <si>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</si>
  <si>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</si>
  <si>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</si>
  <si>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</si>
  <si>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</si>
  <si>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</si>
  <si>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</si>
  <si>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</si>
  <si>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</si>
  <si>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</si>
  <si>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</si>
  <si>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</si>
  <si>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</si>
  <si>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</si>
  <si>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</si>
  <si>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</si>
  <si>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</si>
  <si>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</si>
  <si>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</si>
  <si>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</si>
  <si>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</si>
  <si>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</si>
  <si>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</si>
  <si>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</si>
  <si>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</si>
  <si>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</si>
  <si>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</si>
  <si>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</si>
  <si>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</si>
  <si>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</si>
  <si>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</si>
  <si>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</si>
  <si>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</si>
  <si>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</si>
  <si>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</si>
  <si>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</si>
  <si>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</si>
  <si>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</si>
  <si>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</si>
  <si>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</si>
  <si>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</si>
  <si>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</si>
  <si>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</si>
  <si>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</si>
  <si>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</si>
  <si>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</si>
  <si>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</si>
  <si>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</si>
  <si>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</si>
  <si>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</si>
  <si>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</si>
  <si>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</si>
  <si>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</si>
  <si>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</si>
  <si>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</si>
  <si>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</si>
  <si>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</si>
  <si>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</si>
  <si>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</si>
  <si>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</si>
  <si>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</si>
  <si>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</si>
  <si>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</si>
  <si>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</si>
  <si>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</si>
  <si>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</si>
  <si>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</si>
  <si>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</si>
  <si>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</si>
  <si>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</si>
  <si>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</si>
  <si>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</si>
  <si>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</si>
  <si>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</si>
  <si>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</si>
  <si>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</si>
  <si>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</si>
  <si>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</si>
  <si>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</si>
  <si>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</si>
  <si>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</si>
  <si>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</si>
  <si>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</si>
  <si>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</si>
  <si>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</si>
  <si>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</si>
  <si>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</si>
  <si>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</si>
  <si>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</si>
  <si>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</si>
  <si>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</si>
  <si>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</si>
  <si>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</si>
  <si>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</si>
  <si>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</si>
  <si>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</si>
  <si>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</si>
  <si>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</si>
  <si>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</si>
  <si>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</si>
  <si>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</si>
  <si>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</si>
  <si>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</si>
  <si>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</si>
  <si>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</si>
  <si>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</si>
  <si>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</si>
  <si>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</si>
  <si>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</si>
  <si>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</si>
  <si>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</si>
  <si>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</si>
  <si>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</si>
  <si>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</si>
  <si>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</si>
  <si>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</si>
  <si>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</si>
  <si>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</si>
  <si>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</si>
  <si>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</si>
  <si>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</si>
  <si>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</si>
  <si>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</si>
  <si>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</si>
  <si>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</si>
  <si>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</si>
  <si>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</si>
  <si>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</si>
  <si>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</si>
  <si>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</si>
  <si>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</si>
  <si>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</si>
  <si>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</si>
  <si>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</si>
  <si>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</si>
  <si>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</si>
  <si>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</si>
  <si>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</si>
  <si>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</si>
  <si>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</si>
  <si>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</si>
  <si>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</si>
  <si>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</si>
  <si>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</si>
  <si>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</si>
  <si>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</si>
  <si>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</si>
  <si>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</si>
  <si>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</si>
  <si>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</si>
  <si>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</si>
  <si>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</si>
  <si>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</si>
  <si>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</si>
  <si>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</si>
  <si>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</si>
  <si>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</si>
  <si>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</si>
  <si>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</si>
  <si>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</si>
  <si>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</si>
  <si>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</si>
  <si>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</si>
  <si>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</si>
  <si>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</si>
  <si>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</si>
  <si>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</si>
  <si>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</si>
  <si>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</si>
  <si>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</si>
  <si>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</si>
  <si>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</si>
  <si>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</si>
  <si>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</si>
  <si>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</si>
  <si>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</si>
  <si>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</si>
  <si>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</si>
  <si>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</si>
  <si>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</si>
  <si>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</si>
  <si>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</si>
  <si>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</si>
  <si>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</si>
  <si>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</si>
  <si>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</si>
  <si>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</si>
  <si>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</si>
  <si>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</si>
  <si>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</si>
  <si>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</si>
  <si>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</si>
  <si>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</si>
  <si>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</si>
  <si>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</si>
  <si>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</si>
  <si>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</si>
  <si>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</si>
  <si>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</si>
  <si>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</si>
  <si>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</si>
  <si>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</si>
  <si>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</si>
  <si>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</si>
  <si>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</si>
  <si>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</si>
  <si>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</si>
  <si>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</si>
  <si>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</si>
  <si>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</si>
  <si>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</si>
  <si>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</si>
  <si>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</si>
  <si>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</si>
  <si>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</si>
  <si>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</si>
  <si>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</si>
  <si>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</si>
  <si>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</si>
  <si>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</si>
  <si>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</si>
  <si>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</si>
  <si>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</si>
  <si>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</si>
  <si>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</si>
  <si>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</si>
  <si>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</si>
  <si>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</si>
  <si>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</si>
  <si>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</si>
  <si>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</si>
  <si>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</si>
  <si>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</si>
  <si>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</si>
  <si>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</si>
  <si>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</si>
  <si>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</si>
  <si>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</si>
  <si>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</si>
  <si>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</si>
  <si>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</si>
  <si>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</si>
  <si>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</si>
  <si>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</si>
  <si>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</si>
  <si>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</si>
  <si>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</si>
  <si>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</si>
  <si>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</si>
  <si>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</si>
  <si>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</si>
  <si>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</si>
  <si>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</si>
  <si>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</si>
  <si>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</si>
  <si>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</si>
  <si>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</si>
  <si>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</si>
  <si>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</si>
  <si>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</si>
  <si>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</si>
  <si>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</si>
  <si>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</si>
  <si>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</si>
  <si>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</si>
  <si>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</si>
  <si>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</si>
  <si>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</si>
  <si>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</si>
  <si>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</si>
  <si>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</si>
  <si>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</si>
  <si>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</si>
  <si>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</si>
  <si>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</si>
  <si>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</si>
  <si>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</si>
  <si>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</si>
  <si>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</si>
  <si>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</si>
  <si>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</si>
  <si>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</si>
  <si>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</si>
  <si>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</si>
  <si>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</si>
  <si>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</si>
  <si>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</si>
  <si>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</si>
  <si>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</si>
  <si>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</si>
  <si>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</si>
  <si>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</si>
  <si>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</si>
  <si>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</si>
  <si>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</si>
  <si>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</si>
  <si>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</si>
  <si>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</si>
  <si>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</si>
  <si>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</si>
  <si>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</si>
  <si>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</si>
  <si>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</si>
  <si>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</si>
  <si>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</si>
  <si>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</si>
  <si>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</si>
  <si>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</si>
  <si>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</si>
  <si>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</si>
  <si>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</si>
  <si>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</si>
  <si>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</si>
  <si>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</si>
  <si>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</si>
  <si>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</si>
  <si>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</si>
  <si>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</si>
  <si>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</si>
  <si>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</si>
  <si>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</si>
  <si>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</si>
  <si>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</si>
  <si>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</si>
  <si>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</si>
  <si>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</si>
  <si>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</si>
  <si>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</si>
  <si>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</si>
  <si>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</si>
  <si>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</si>
  <si>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</si>
  <si>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</si>
  <si>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</si>
  <si>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</si>
  <si>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</si>
  <si>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</si>
  <si>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</si>
  <si>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</si>
  <si>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</si>
  <si>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</si>
  <si>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</si>
  <si>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</si>
  <si>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</si>
  <si>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</si>
  <si>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</si>
  <si>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</si>
  <si>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</si>
  <si>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</si>
  <si>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</si>
  <si>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</si>
  <si>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</si>
  <si>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</si>
  <si>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</si>
  <si>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</si>
  <si>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</si>
  <si>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</si>
  <si>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</si>
  <si>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</si>
  <si>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</si>
  <si>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</si>
  <si>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</si>
  <si>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</si>
  <si>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</si>
  <si>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</si>
  <si>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</si>
  <si>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</si>
  <si>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</si>
  <si>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</si>
  <si>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</si>
  <si>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</si>
  <si>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</si>
  <si>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</si>
  <si>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</si>
  <si>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</si>
  <si>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</si>
  <si>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</si>
  <si>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</si>
  <si>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</si>
  <si>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</si>
  <si>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</si>
  <si>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</si>
  <si>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</si>
  <si>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</si>
  <si>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</si>
  <si>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</si>
  <si>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</si>
  <si>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</si>
  <si>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</si>
  <si>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</si>
  <si>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</si>
  <si>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</si>
  <si>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</si>
  <si>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</si>
  <si>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</si>
  <si>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</si>
  <si>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</si>
  <si>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</si>
  <si>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</si>
  <si>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</si>
  <si>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</si>
  <si>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</si>
  <si>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</si>
  <si>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</si>
  <si>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</si>
  <si>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</si>
  <si>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</si>
  <si>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</si>
  <si>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</si>
  <si>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</si>
  <si>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</si>
  <si>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</si>
  <si>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</si>
  <si>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</si>
  <si>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</si>
  <si>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</si>
  <si>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</si>
  <si>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</si>
  <si>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</si>
  <si>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</si>
  <si>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</si>
  <si>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</si>
  <si>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</si>
  <si>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</si>
  <si>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</si>
  <si>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</si>
  <si>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</si>
  <si>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</si>
  <si>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</si>
  <si>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</si>
  <si>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</si>
  <si>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</si>
  <si>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</si>
  <si>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</si>
  <si>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</si>
  <si>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</si>
  <si>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</si>
  <si>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</si>
  <si>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</si>
  <si>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</si>
  <si>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</si>
  <si>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</si>
  <si>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</si>
  <si>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</si>
  <si>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</si>
  <si>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</si>
  <si>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</si>
  <si>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</si>
  <si>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</si>
  <si>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</si>
  <si>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</si>
  <si>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</si>
  <si>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</si>
  <si>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</si>
  <si>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</si>
  <si>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</si>
  <si>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</si>
  <si>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</si>
  <si>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</si>
  <si>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</si>
  <si>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</si>
  <si>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</si>
  <si>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</si>
  <si>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</si>
  <si>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</si>
  <si>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</si>
  <si>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</si>
  <si>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</si>
  <si>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</si>
  <si>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</si>
  <si>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</si>
  <si>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</si>
  <si>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</si>
  <si>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</si>
  <si>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</si>
  <si>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</si>
  <si>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</si>
  <si>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</si>
  <si>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</si>
  <si>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</si>
  <si>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</si>
  <si>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</si>
  <si>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</si>
  <si>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</si>
  <si>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</si>
  <si>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</si>
  <si>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</si>
  <si>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</si>
  <si>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</si>
  <si>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</si>
  <si>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</si>
  <si>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</si>
  <si>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</si>
  <si>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</si>
  <si>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</si>
  <si>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</si>
  <si>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</si>
  <si>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</si>
  <si>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</si>
  <si>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</si>
  <si>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</si>
  <si>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</si>
  <si>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</si>
  <si>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</si>
  <si>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</si>
  <si>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</si>
  <si>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</si>
  <si>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</si>
  <si>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</si>
  <si>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</si>
  <si>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</si>
  <si>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</si>
  <si>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</si>
  <si>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</si>
  <si>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</si>
  <si>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</si>
  <si>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</si>
  <si>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</si>
  <si>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</si>
  <si>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</si>
  <si>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</si>
  <si>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</si>
  <si>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</si>
  <si>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</si>
  <si>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</si>
  <si>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</si>
  <si>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</si>
  <si>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</si>
  <si>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</si>
  <si>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</si>
  <si>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</si>
  <si>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</si>
  <si>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</si>
  <si>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</si>
  <si>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</si>
  <si>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</si>
  <si>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</si>
  <si>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</si>
  <si>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</si>
  <si>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</si>
  <si>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</si>
  <si>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</si>
  <si>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</si>
  <si>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</si>
  <si>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</si>
  <si>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</si>
  <si>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</si>
  <si>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</si>
  <si>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</si>
  <si>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</si>
  <si>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</si>
  <si>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</si>
  <si>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</si>
  <si>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</si>
  <si>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</si>
  <si>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</si>
  <si>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</si>
  <si>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</si>
  <si>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</si>
  <si>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</si>
  <si>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</si>
  <si>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</si>
  <si>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</si>
  <si>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</si>
  <si>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</si>
  <si>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</si>
  <si>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</si>
  <si>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</si>
  <si>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</si>
  <si>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</si>
  <si>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</si>
  <si>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</si>
  <si>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</si>
  <si>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</si>
  <si>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</si>
  <si>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</si>
  <si>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</si>
  <si>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</si>
  <si>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</si>
  <si>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</si>
  <si>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</si>
  <si>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</si>
  <si>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</si>
  <si>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</si>
  <si>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</si>
  <si>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</si>
  <si>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</si>
  <si>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</si>
  <si>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</si>
  <si>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</si>
  <si>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</si>
  <si>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</si>
  <si>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</si>
  <si>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</si>
  <si>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</si>
  <si>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</si>
  <si>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</si>
  <si>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</si>
  <si>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</si>
  <si>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</si>
  <si>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</si>
  <si>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</si>
  <si>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</si>
  <si>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</si>
  <si>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</si>
  <si>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</si>
  <si>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</si>
  <si>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</si>
  <si>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</si>
  <si>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</si>
  <si>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</si>
  <si>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</si>
  <si>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</si>
  <si>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</si>
  <si>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</si>
  <si>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</si>
  <si>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</si>
  <si>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</si>
  <si>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</si>
  <si>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</si>
  <si>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</si>
  <si>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</si>
  <si>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</si>
  <si>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</si>
  <si>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</si>
  <si>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</si>
  <si>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</si>
  <si>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</si>
  <si>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</si>
  <si>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</si>
  <si>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</si>
  <si>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</si>
  <si>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</si>
  <si>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</si>
  <si>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</si>
  <si>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</si>
  <si>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</si>
  <si>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</si>
  <si>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</si>
  <si>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</si>
  <si>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</si>
  <si>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</si>
  <si>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</si>
  <si>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</si>
  <si>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</si>
  <si>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</si>
  <si>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</si>
  <si>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</si>
  <si>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</si>
  <si>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</si>
  <si>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</si>
  <si>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</si>
  <si>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</si>
  <si>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</si>
  <si>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</si>
  <si>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</si>
  <si>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</si>
  <si>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</si>
  <si>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</si>
  <si>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</si>
  <si>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</si>
  <si>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</si>
  <si>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</si>
  <si>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</si>
  <si>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</si>
  <si>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</si>
  <si>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</si>
  <si>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</si>
  <si>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</si>
  <si>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</si>
  <si>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</si>
  <si>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</si>
  <si>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</si>
  <si>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</si>
  <si>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</si>
  <si>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</si>
  <si>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</si>
  <si>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</si>
  <si>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</si>
  <si>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</si>
  <si>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</si>
  <si>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</si>
  <si>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</si>
  <si>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</si>
  <si>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</si>
  <si>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</si>
  <si>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</si>
  <si>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</si>
  <si>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</si>
  <si>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</si>
  <si>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</si>
  <si>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</si>
  <si>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</si>
  <si>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</si>
  <si>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</si>
  <si>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</si>
  <si>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</si>
  <si>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</si>
  <si>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</si>
  <si>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</si>
  <si>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</si>
  <si>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</si>
  <si>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</si>
  <si>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</si>
  <si>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</si>
  <si>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</si>
  <si>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</si>
  <si>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</si>
  <si>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</si>
  <si>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</si>
  <si>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</si>
  <si>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</si>
  <si>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</si>
  <si>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</si>
  <si>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</si>
  <si>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</si>
  <si>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</si>
  <si>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</si>
  <si>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</si>
  <si>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</si>
  <si>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</si>
  <si>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</si>
  <si>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</si>
  <si>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</si>
  <si>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</si>
  <si>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</si>
  <si>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</si>
  <si>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</si>
  <si>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</si>
  <si>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</si>
  <si>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</si>
  <si>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</si>
  <si>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</si>
  <si>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</si>
  <si>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</si>
  <si>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</si>
  <si>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</si>
  <si>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</si>
  <si>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</si>
  <si>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</si>
  <si>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</si>
  <si>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</si>
  <si>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</si>
  <si>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</si>
  <si>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</si>
  <si>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</si>
  <si>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</si>
  <si>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</si>
  <si>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</si>
  <si>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</si>
  <si>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</si>
  <si>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</si>
  <si>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</si>
  <si>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</si>
  <si>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</si>
  <si>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</si>
  <si>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</si>
  <si>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</si>
  <si>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</si>
  <si>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</si>
  <si>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</si>
  <si>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</si>
  <si>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</si>
  <si>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</si>
  <si>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</si>
  <si>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</si>
  <si>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</si>
  <si>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</si>
  <si>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</si>
  <si>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</si>
  <si>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</si>
  <si>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</si>
  <si>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</si>
  <si>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</si>
  <si>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</si>
  <si>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</si>
  <si>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</si>
  <si>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</si>
  <si>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</si>
  <si>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</si>
  <si>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</si>
  <si>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</si>
  <si>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</si>
  <si>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</si>
  <si>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</si>
  <si>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</si>
  <si>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</si>
  <si>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</si>
  <si>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</si>
  <si>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</si>
  <si>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</si>
  <si>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</si>
  <si>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</si>
  <si>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</si>
  <si>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</si>
  <si>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</si>
  <si>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</si>
  <si>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</si>
  <si>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</si>
  <si>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</si>
  <si>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</si>
  <si>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</si>
  <si>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</si>
  <si>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</si>
  <si>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</si>
  <si>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</si>
  <si>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</si>
  <si>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</si>
  <si>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</si>
  <si>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</si>
  <si>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</si>
  <si>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</si>
  <si>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</si>
  <si>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</si>
  <si>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</si>
  <si>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</si>
  <si>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</si>
  <si>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</si>
  <si>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</si>
  <si>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</si>
  <si>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</si>
  <si>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</si>
  <si>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</si>
  <si>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</si>
  <si>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</si>
  <si>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</si>
  <si>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</si>
  <si>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</si>
  <si>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</si>
  <si>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</si>
  <si>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</si>
  <si>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</si>
  <si>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</si>
  <si>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</si>
  <si>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</si>
  <si>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</si>
  <si>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</si>
  <si>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</si>
  <si>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</si>
  <si>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</si>
  <si>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</si>
  <si>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</si>
  <si>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</si>
  <si>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</si>
  <si>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</si>
  <si>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</si>
  <si>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</si>
  <si>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</si>
  <si>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</si>
  <si>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</si>
  <si>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</si>
  <si>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</si>
  <si>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</si>
  <si>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</si>
  <si>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</si>
  <si>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</si>
  <si>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</si>
  <si>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</si>
  <si>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</si>
  <si>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</si>
  <si>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</si>
  <si>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</si>
  <si>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</si>
  <si>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</si>
  <si>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</si>
  <si>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</si>
  <si>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</si>
  <si>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</si>
  <si>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</si>
  <si>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</si>
  <si>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</si>
  <si>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</si>
  <si>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</si>
  <si>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</si>
  <si>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</si>
  <si>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</si>
  <si>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</si>
  <si>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</si>
  <si>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</si>
  <si>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</si>
  <si>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</si>
  <si>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</si>
  <si>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</si>
  <si>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</si>
  <si>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</si>
  <si>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</si>
  <si>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</si>
  <si>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</si>
  <si>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</si>
  <si>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</si>
  <si>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</si>
  <si>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</si>
  <si>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</si>
  <si>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</si>
  <si>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</si>
  <si>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</si>
  <si>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</si>
  <si>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</si>
  <si>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</si>
  <si>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</si>
  <si>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</si>
  <si>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</si>
  <si>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</si>
  <si>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</si>
  <si>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</si>
  <si>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</si>
  <si>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</si>
  <si>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</si>
  <si>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</si>
  <si>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</si>
  <si>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</si>
  <si>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</si>
  <si>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</si>
  <si>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</si>
  <si>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</si>
  <si>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</si>
  <si>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</si>
  <si>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</si>
  <si>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</si>
  <si>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</si>
  <si>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</si>
  <si>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</si>
  <si>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</si>
  <si>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</si>
  <si>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</si>
  <si>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</si>
  <si>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</si>
  <si>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</si>
  <si>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</si>
  <si>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</si>
  <si>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</si>
  <si>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</si>
  <si>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</si>
  <si>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</si>
  <si>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</si>
  <si>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</si>
  <si>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</si>
  <si>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</si>
  <si>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</si>
  <si>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</si>
  <si>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</si>
  <si>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</si>
  <si>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</si>
  <si>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</si>
  <si>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</si>
  <si>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</si>
  <si>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</si>
  <si>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</si>
  <si>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</si>
  <si>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</si>
  <si>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</si>
  <si>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</si>
  <si>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</si>
  <si>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</si>
  <si>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</si>
  <si>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</si>
  <si>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</si>
  <si>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</si>
  <si>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</si>
  <si>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</si>
  <si>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</si>
  <si>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</si>
  <si>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</si>
  <si>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</si>
  <si>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</si>
  <si>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</si>
  <si>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</si>
  <si>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</si>
  <si>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</si>
  <si>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</si>
  <si>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</si>
  <si>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</si>
  <si>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</si>
  <si>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</si>
  <si>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</si>
  <si>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</si>
  <si>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</si>
  <si>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</si>
  <si>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</si>
  <si>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</si>
  <si>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</si>
  <si>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</si>
  <si>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</si>
  <si>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</si>
  <si>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</si>
  <si>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</si>
  <si>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</si>
  <si>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</si>
  <si>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</si>
  <si>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</si>
  <si>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</si>
  <si>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</si>
  <si>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</si>
  <si>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</si>
  <si>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</si>
  <si>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</si>
  <si>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</si>
  <si>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</si>
  <si>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</si>
  <si>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</si>
  <si>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</si>
  <si>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</si>
  <si>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</si>
  <si>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</si>
  <si>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</si>
  <si>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</si>
  <si>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</si>
  <si>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</si>
  <si>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</si>
  <si>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</si>
  <si>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</si>
  <si>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</si>
  <si>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</si>
  <si>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</si>
  <si>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</si>
  <si>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</si>
  <si>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</si>
  <si>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</si>
  <si>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</si>
  <si>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</si>
  <si>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</si>
  <si>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</si>
  <si>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</si>
  <si>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</si>
  <si>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</si>
  <si>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</si>
  <si>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</si>
  <si>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</si>
  <si>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</si>
  <si>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</si>
  <si>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</si>
  <si>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</si>
  <si>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</si>
  <si>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</si>
  <si>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</si>
  <si>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</si>
  <si>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</si>
  <si>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</si>
  <si>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</si>
  <si>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</si>
  <si>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</si>
  <si>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</si>
  <si>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</si>
  <si>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</si>
  <si>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</si>
  <si>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</si>
  <si>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</si>
  <si>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</si>
  <si>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</si>
  <si>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</si>
  <si>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</si>
  <si>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</si>
  <si>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</si>
  <si>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</si>
  <si>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</si>
  <si>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</si>
  <si>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</si>
  <si>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</si>
  <si>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</si>
  <si>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</si>
  <si>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</si>
  <si>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</si>
  <si>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</si>
  <si>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</si>
  <si>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</si>
  <si>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</si>
  <si>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</si>
  <si>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</si>
  <si>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</si>
  <si>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</si>
  <si>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</si>
  <si>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</si>
  <si>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</si>
  <si>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</si>
  <si>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</si>
  <si>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</si>
  <si>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</si>
  <si>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</si>
  <si>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</si>
  <si>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</si>
  <si>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</si>
  <si>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</si>
  <si>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</si>
  <si>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</si>
  <si>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</si>
  <si>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</si>
  <si>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</si>
  <si>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</si>
  <si>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</si>
  <si>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</si>
  <si>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</si>
  <si>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</si>
  <si>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</si>
  <si>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</si>
  <si>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</si>
  <si>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</si>
  <si>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</si>
  <si>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</si>
  <si>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</si>
  <si>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</si>
  <si>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</si>
  <si>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</si>
  <si>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</si>
  <si>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</si>
  <si>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</si>
  <si>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</si>
  <si>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</si>
  <si>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</si>
  <si>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</si>
  <si>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</si>
  <si>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</si>
  <si>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</si>
  <si>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</si>
  <si>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</si>
  <si>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</si>
  <si>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</si>
  <si>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</si>
  <si>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</si>
  <si>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</si>
  <si>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</si>
  <si>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</si>
  <si>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</si>
  <si>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</si>
  <si>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</si>
  <si>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</si>
  <si>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</si>
  <si>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</si>
  <si>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</si>
  <si>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</si>
  <si>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</si>
  <si>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</si>
  <si>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</si>
  <si>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</si>
  <si>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</si>
  <si>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</si>
  <si>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</si>
  <si>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</si>
  <si>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</si>
  <si>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</si>
  <si>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</si>
  <si>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</si>
  <si>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</si>
  <si>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</si>
  <si>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</si>
  <si>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</si>
  <si>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</si>
  <si>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</si>
  <si>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</si>
  <si>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</si>
  <si>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</si>
  <si>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</si>
  <si>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</si>
  <si>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</si>
  <si>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</si>
  <si>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</si>
  <si>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</si>
  <si>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</si>
  <si>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</si>
  <si>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</si>
  <si>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</si>
  <si>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</si>
  <si>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</si>
  <si>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</si>
  <si>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</si>
  <si>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</si>
  <si>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</si>
  <si>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</si>
  <si>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</si>
  <si>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</si>
  <si>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</si>
  <si>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</si>
  <si>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</si>
  <si>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</si>
  <si>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</si>
  <si>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</si>
  <si>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</si>
  <si>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</si>
  <si>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</si>
  <si>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</si>
  <si>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</si>
  <si>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</si>
  <si>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</si>
  <si>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</si>
  <si>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</si>
  <si>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</si>
  <si>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</si>
  <si>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</si>
  <si>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</si>
  <si>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</si>
  <si>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</si>
  <si>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</si>
  <si>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</si>
  <si>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</si>
  <si>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</si>
  <si>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</si>
  <si>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</si>
  <si>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</si>
  <si>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</si>
  <si>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</si>
  <si>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</si>
  <si>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</si>
  <si>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</si>
  <si>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</si>
  <si>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</si>
  <si>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</si>
  <si>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</si>
  <si>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</si>
  <si>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</si>
  <si>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</si>
  <si>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</si>
  <si>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</si>
  <si>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</si>
  <si>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</si>
  <si>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</si>
  <si>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</si>
  <si>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</si>
  <si>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</si>
  <si>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</si>
  <si>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</si>
  <si>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</si>
  <si>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</si>
  <si>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</si>
  <si>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</si>
  <si>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</si>
  <si>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</si>
  <si>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</si>
  <si>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</si>
  <si>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</si>
  <si>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</si>
  <si>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</si>
  <si>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</si>
  <si>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</si>
  <si>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</si>
  <si>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</si>
  <si>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</si>
  <si>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</si>
  <si>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</si>
  <si>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</si>
  <si>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</si>
  <si>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</si>
  <si>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</si>
  <si>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</si>
  <si>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</si>
  <si>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</si>
  <si>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</si>
  <si>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</si>
  <si>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</si>
  <si>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</si>
  <si>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</si>
  <si>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</si>
  <si>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</si>
  <si>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</si>
  <si>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</si>
  <si>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</si>
  <si>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</si>
  <si>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</si>
  <si>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</si>
  <si>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</si>
  <si>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</si>
  <si>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</si>
  <si>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</si>
  <si>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</si>
  <si>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</si>
  <si>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</si>
  <si>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</si>
  <si>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</si>
  <si>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</si>
  <si>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</si>
  <si>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</si>
  <si>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</si>
  <si>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</si>
  <si>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</si>
  <si>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</si>
  <si>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</si>
  <si>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</si>
  <si>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</si>
  <si>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</si>
  <si>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</si>
  <si>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</si>
  <si>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</si>
  <si>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</si>
  <si>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</si>
  <si>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</si>
  <si>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</si>
  <si>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</si>
  <si>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</si>
  <si>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</si>
  <si>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</si>
  <si>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</si>
  <si>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</si>
  <si>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</si>
  <si>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</si>
  <si>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</si>
  <si>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</si>
  <si>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</si>
  <si>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</si>
  <si>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</si>
  <si>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</si>
  <si>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</si>
  <si>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</si>
  <si>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</si>
  <si>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</si>
  <si>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</si>
  <si>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</si>
  <si>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</si>
  <si>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</si>
  <si>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</si>
  <si>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</si>
  <si>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</si>
  <si>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</si>
  <si>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</si>
  <si>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</si>
  <si>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</si>
  <si>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</si>
  <si>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</si>
  <si>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</si>
  <si>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</si>
  <si>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</si>
  <si>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</si>
  <si>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</si>
  <si>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</si>
  <si>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</si>
  <si>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</si>
  <si>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</si>
  <si>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</si>
  <si>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</si>
  <si>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</si>
  <si>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</si>
  <si>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</si>
  <si>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</si>
  <si>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</si>
  <si>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</si>
  <si>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</si>
  <si>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</si>
  <si>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</si>
  <si>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</si>
  <si>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</si>
  <si>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</si>
  <si>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</si>
  <si>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</si>
  <si>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</si>
  <si>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</si>
  <si>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</si>
  <si>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</si>
  <si>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</si>
  <si>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</si>
  <si>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</si>
  <si>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</si>
  <si>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</si>
  <si>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</si>
  <si>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</si>
  <si>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</si>
  <si>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</si>
  <si>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</si>
  <si>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</si>
  <si>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</si>
  <si>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</si>
  <si>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</si>
  <si>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</si>
  <si>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</si>
  <si>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</si>
  <si>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</si>
  <si>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</si>
  <si>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</si>
  <si>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</si>
  <si>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</si>
  <si>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</si>
  <si>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</si>
  <si>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</si>
  <si>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</si>
  <si>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</si>
  <si>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</si>
  <si>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</si>
  <si>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</si>
  <si>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</si>
  <si>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</si>
  <si>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</si>
  <si>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</si>
  <si>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</si>
  <si>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</si>
  <si>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</si>
  <si>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</si>
  <si>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</si>
  <si>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</si>
  <si>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</si>
  <si>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</si>
  <si>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</si>
  <si>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</si>
  <si>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</si>
  <si>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</si>
  <si>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</si>
  <si>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</si>
  <si>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</si>
  <si>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</si>
  <si>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</si>
  <si>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</si>
  <si>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</si>
  <si>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</si>
  <si>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</si>
  <si>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</si>
  <si>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</si>
  <si>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</si>
  <si>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</si>
  <si>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</si>
  <si>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</si>
  <si>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</si>
  <si>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</si>
  <si>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</si>
  <si>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</si>
  <si>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</si>
  <si>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</si>
  <si>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</si>
  <si>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</si>
  <si>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</si>
  <si>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</si>
  <si>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</si>
  <si>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</si>
  <si>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</si>
  <si>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</si>
  <si>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</si>
  <si>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</si>
  <si>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</si>
  <si>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</si>
  <si>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</si>
  <si>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</si>
  <si>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</si>
  <si>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</si>
  <si>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</si>
  <si>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</si>
  <si>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</si>
  <si>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</si>
  <si>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</si>
  <si>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</si>
  <si>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</si>
  <si>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</si>
  <si>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</si>
  <si>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</si>
  <si>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</si>
  <si>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</si>
  <si>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</si>
  <si>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</si>
  <si>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</si>
  <si>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</si>
  <si>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</si>
  <si>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</si>
  <si>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</si>
  <si>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</si>
  <si>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</si>
  <si>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</si>
  <si>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</si>
  <si>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</si>
  <si>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</si>
  <si>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</si>
  <si>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</si>
  <si>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</si>
  <si>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</si>
  <si>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</si>
  <si>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</si>
  <si>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</si>
  <si>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</si>
  <si>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</si>
  <si>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</si>
  <si>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</si>
  <si>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</si>
  <si>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</si>
  <si>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</si>
  <si>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</si>
  <si>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</si>
  <si>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</si>
  <si>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</si>
  <si>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</si>
  <si>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</si>
  <si>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</si>
  <si>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</si>
  <si>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</si>
  <si>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</si>
  <si>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</si>
  <si>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</si>
  <si>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</si>
  <si>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</si>
  <si>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</si>
  <si>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</si>
  <si>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</si>
  <si>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</si>
  <si>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</si>
  <si>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</si>
  <si>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</si>
  <si>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</si>
  <si>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</si>
  <si>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</si>
  <si>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</si>
  <si>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</si>
  <si>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</si>
  <si>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</si>
  <si>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</si>
  <si>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</si>
  <si>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</si>
  <si>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</si>
  <si>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</si>
  <si>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</si>
  <si>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</si>
  <si>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</si>
  <si>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</si>
  <si>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</si>
  <si>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</si>
  <si>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</si>
  <si>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</si>
  <si>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</si>
  <si>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</si>
  <si>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</si>
  <si>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</si>
  <si>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</si>
  <si>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</si>
  <si>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</si>
  <si>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</si>
  <si>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</si>
  <si>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</si>
  <si>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</si>
  <si>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</si>
  <si>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</si>
  <si>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</si>
  <si>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</si>
  <si>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</si>
  <si>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</si>
  <si>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</si>
  <si>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</si>
  <si>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</si>
  <si>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</si>
  <si>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</si>
  <si>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</si>
  <si>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</si>
  <si>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</si>
  <si>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</si>
  <si>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</si>
  <si>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</si>
  <si>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</si>
  <si>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</si>
  <si>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</si>
  <si>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</si>
  <si>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</si>
  <si>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</si>
  <si>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</si>
  <si>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</si>
  <si>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</si>
  <si>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</si>
  <si>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</si>
  <si>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</si>
  <si>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</si>
  <si>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</si>
  <si>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</si>
  <si>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</si>
  <si>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</si>
  <si>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</si>
  <si>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</si>
  <si>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</si>
  <si>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</si>
  <si>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</si>
  <si>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</si>
  <si>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</si>
  <si>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</si>
  <si>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</si>
  <si>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</si>
  <si>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</si>
  <si>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</si>
  <si>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</si>
  <si>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</si>
  <si>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</si>
  <si>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</si>
  <si>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</si>
  <si>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</si>
  <si>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</si>
  <si>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</si>
  <si>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</si>
  <si>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</si>
  <si>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</si>
  <si>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</si>
  <si>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</si>
  <si>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</si>
  <si>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</si>
  <si>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</si>
  <si>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</si>
  <si>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</si>
  <si>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</si>
  <si>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</si>
  <si>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</si>
  <si>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</si>
  <si>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</si>
  <si>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</si>
  <si>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</si>
  <si>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</si>
  <si>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</si>
  <si>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</si>
  <si>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</si>
  <si>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</si>
  <si>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</si>
  <si>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</si>
  <si>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</si>
  <si>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</si>
  <si>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</si>
  <si>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</si>
  <si>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</si>
  <si>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</si>
  <si>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</si>
  <si>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</si>
  <si>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</si>
  <si>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</si>
  <si>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</si>
  <si>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</si>
  <si>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</si>
  <si>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</si>
  <si>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</si>
  <si>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</si>
  <si>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</si>
  <si>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</si>
  <si>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</si>
  <si>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</si>
  <si>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</si>
  <si>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</si>
  <si>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</si>
  <si>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</si>
  <si>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</si>
  <si>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</si>
  <si>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</si>
  <si>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</si>
  <si>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</si>
  <si>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</si>
  <si>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</si>
  <si>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</si>
  <si>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</si>
  <si>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</si>
  <si>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</si>
  <si>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</si>
  <si>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</si>
  <si>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</si>
  <si>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</si>
  <si>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</si>
  <si>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</si>
  <si>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</si>
  <si>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</si>
  <si>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</si>
  <si>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</si>
  <si>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</si>
  <si>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</si>
  <si>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</si>
  <si>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</si>
  <si>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</si>
  <si>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</si>
  <si>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</si>
  <si>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</si>
  <si>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</si>
  <si>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</si>
  <si>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</si>
  <si>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</si>
  <si>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</si>
  <si>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</si>
  <si>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</si>
  <si>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</si>
  <si>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</si>
  <si>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</si>
  <si>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</si>
  <si>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</si>
  <si>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</si>
  <si>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</si>
  <si>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</si>
  <si>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</si>
  <si>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</si>
  <si>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</si>
  <si>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</si>
  <si>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</si>
  <si>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</si>
  <si>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</si>
  <si>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</si>
  <si>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</si>
  <si>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</si>
  <si>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</si>
  <si>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</si>
  <si>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</si>
  <si>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</si>
  <si>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</si>
  <si>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</si>
  <si>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</si>
  <si>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</si>
  <si>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</si>
  <si>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</si>
  <si>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</si>
  <si>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</si>
  <si>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</si>
  <si>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</si>
  <si>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</si>
  <si>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</si>
  <si>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</si>
  <si>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</si>
  <si>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</si>
  <si>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</si>
  <si>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</si>
  <si>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</si>
  <si>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</si>
  <si>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</si>
  <si>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</si>
  <si>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</si>
  <si>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</si>
  <si>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</si>
  <si>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</si>
  <si>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</si>
  <si>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</si>
  <si>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</si>
  <si>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</si>
  <si>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</si>
  <si>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</si>
  <si>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</si>
  <si>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</si>
  <si>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</si>
  <si>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</si>
  <si>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</si>
  <si>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</si>
  <si>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</si>
  <si>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</si>
  <si>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</si>
  <si>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</si>
  <si>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</si>
  <si>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</si>
  <si>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</si>
  <si>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</si>
  <si>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</si>
  <si>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</si>
  <si>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</si>
  <si>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</si>
  <si>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</si>
  <si>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</si>
  <si>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</si>
  <si>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</si>
  <si>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</si>
  <si>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</si>
  <si>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</si>
  <si>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</si>
  <si>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</si>
  <si>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</si>
  <si>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</si>
  <si>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</si>
  <si>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</si>
  <si>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</si>
  <si>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</si>
  <si>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</si>
  <si>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</si>
  <si>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</si>
  <si>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</si>
  <si>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</si>
  <si>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</si>
  <si>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</si>
  <si>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</si>
  <si>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</si>
  <si>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</si>
  <si>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</si>
  <si>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</si>
  <si>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</si>
  <si>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</si>
  <si>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</si>
  <si>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</si>
  <si>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</si>
  <si>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</si>
  <si>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</si>
  <si>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</si>
  <si>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</si>
  <si>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</si>
  <si>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</si>
  <si>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</si>
  <si>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</si>
  <si>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</si>
  <si>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</si>
  <si>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</si>
  <si>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</si>
  <si>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</si>
  <si>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</si>
  <si>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</si>
  <si>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</si>
  <si>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</si>
  <si>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</si>
  <si>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</si>
  <si>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</si>
  <si>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</si>
  <si>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</si>
  <si>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</si>
  <si>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</si>
  <si>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</si>
  <si>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</si>
  <si>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</si>
  <si>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</si>
  <si>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</si>
  <si>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</si>
  <si>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</si>
  <si>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</si>
  <si>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</si>
  <si>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</si>
  <si>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</si>
  <si>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</si>
  <si>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</si>
  <si>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</si>
  <si>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</si>
  <si>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</si>
  <si>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</si>
  <si>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</si>
  <si>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</si>
  <si>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</si>
  <si>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</si>
  <si>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</si>
  <si>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</si>
  <si>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</si>
  <si>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</si>
  <si>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</si>
  <si>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</si>
  <si>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</si>
  <si>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</si>
  <si>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</si>
  <si>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</si>
  <si>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</si>
  <si>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</si>
  <si>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</si>
  <si>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</si>
  <si>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</si>
  <si>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</si>
  <si>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</si>
  <si>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</si>
  <si>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</si>
  <si>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</si>
  <si>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</si>
  <si>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</si>
  <si>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</si>
  <si>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</si>
  <si>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</si>
  <si>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</si>
  <si>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</si>
  <si>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</si>
  <si>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</si>
  <si>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</si>
  <si>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</si>
  <si>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</si>
  <si>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</si>
  <si>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</si>
  <si>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</si>
  <si>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</si>
  <si>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</si>
  <si>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</si>
  <si>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</si>
  <si>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</si>
  <si>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</si>
  <si>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</si>
  <si>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</si>
  <si>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</si>
  <si>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</si>
  <si>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</si>
  <si>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</si>
  <si>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</si>
  <si>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</si>
  <si>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</si>
  <si>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</si>
  <si>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</si>
  <si>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</si>
  <si>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</si>
  <si>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</si>
  <si>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</si>
  <si>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</si>
  <si>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</si>
  <si>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</si>
  <si>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</si>
  <si>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</si>
  <si>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</si>
  <si>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</si>
  <si>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</si>
  <si>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</si>
  <si>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</si>
  <si>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</si>
  <si>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</si>
  <si>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</si>
  <si>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</si>
  <si>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</si>
  <si>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</si>
  <si>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</si>
  <si>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</si>
  <si>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</si>
  <si>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</si>
  <si>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</si>
  <si>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</si>
  <si>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</si>
  <si>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</si>
  <si>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</si>
  <si>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</si>
  <si>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</si>
  <si>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</si>
  <si>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</si>
  <si>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</si>
  <si>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</si>
  <si>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</si>
  <si>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</si>
  <si>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</si>
  <si>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</si>
  <si>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</si>
  <si>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</si>
  <si>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</si>
  <si>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</si>
  <si>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</si>
  <si>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</si>
  <si>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</si>
  <si>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</si>
  <si>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</si>
  <si>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</si>
  <si>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</si>
  <si>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</si>
  <si>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</si>
  <si>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</si>
  <si>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</si>
  <si>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</si>
  <si>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</si>
  <si>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</si>
  <si>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</si>
  <si>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</si>
  <si>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</si>
  <si>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</si>
  <si>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</si>
  <si>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</si>
  <si>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</si>
  <si>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</si>
  <si>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</si>
  <si>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</si>
  <si>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</si>
  <si>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</si>
  <si>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</si>
  <si>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</si>
  <si>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</si>
  <si>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</si>
  <si>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</si>
  <si>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</si>
  <si>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</si>
  <si>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</si>
  <si>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</si>
  <si>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</si>
  <si>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</si>
  <si>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</si>
  <si>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</si>
  <si>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</si>
  <si>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</si>
  <si>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</si>
  <si>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</si>
  <si>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</si>
  <si>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</si>
  <si>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</si>
  <si>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</si>
  <si>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</si>
  <si>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</si>
  <si>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</si>
  <si>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</si>
  <si>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</si>
  <si>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</si>
  <si>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</si>
  <si>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</si>
  <si>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</si>
  <si>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</si>
  <si>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</si>
  <si>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</si>
  <si>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</si>
  <si>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</si>
  <si>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</si>
  <si>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</si>
  <si>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</si>
  <si>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</si>
  <si>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</si>
  <si>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</si>
  <si>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</si>
  <si>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</si>
  <si>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</si>
  <si>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</si>
  <si>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</si>
  <si>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</si>
  <si>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</si>
  <si>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</si>
  <si>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</si>
  <si>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</si>
  <si>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</si>
  <si>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</si>
  <si>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</si>
  <si>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</si>
  <si>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</si>
  <si>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</si>
  <si>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</si>
  <si>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</si>
  <si>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</si>
  <si>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</si>
  <si>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</si>
  <si>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</si>
  <si>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</si>
  <si>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</si>
  <si>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</si>
  <si>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</si>
  <si>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</si>
  <si>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</si>
  <si>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</si>
  <si>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</si>
  <si>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</si>
  <si>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</si>
  <si>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</si>
  <si>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</si>
  <si>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</si>
  <si>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</si>
  <si>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</si>
  <si>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</si>
  <si>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</si>
  <si>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</si>
  <si>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</si>
  <si>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</si>
  <si>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</si>
  <si>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</si>
  <si>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</si>
  <si>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</si>
  <si>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</si>
  <si>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</si>
  <si>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</si>
  <si>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</si>
  <si>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</si>
  <si>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</si>
  <si>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</si>
  <si>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</si>
  <si>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</si>
  <si>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</si>
  <si>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</si>
  <si>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</si>
  <si>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</si>
  <si>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</si>
  <si>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</si>
  <si>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</si>
  <si>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</si>
  <si>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</si>
  <si>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</si>
  <si>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</si>
  <si>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</si>
  <si>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</si>
  <si>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</si>
  <si>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</si>
  <si>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</si>
  <si>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</si>
  <si>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</si>
  <si>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</si>
  <si>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</si>
  <si>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</si>
  <si>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</si>
  <si>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</si>
  <si>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</si>
  <si>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</si>
  <si>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</si>
  <si>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</si>
  <si>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</si>
  <si>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</si>
  <si>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</si>
  <si>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</si>
  <si>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</si>
  <si>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</si>
  <si>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</si>
  <si>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</si>
  <si>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</si>
  <si>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</si>
  <si>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</si>
  <si>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</si>
  <si>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</si>
  <si>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</si>
  <si>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</si>
  <si>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</si>
  <si>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</si>
  <si>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</si>
  <si>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</si>
  <si>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</si>
  <si>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</si>
  <si>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</si>
  <si>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</si>
  <si>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</si>
  <si>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</si>
  <si>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</si>
  <si>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</si>
  <si>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</si>
  <si>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</si>
  <si>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</si>
  <si>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</si>
  <si>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</si>
  <si>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</si>
  <si>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</si>
  <si>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</si>
  <si>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</si>
  <si>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</si>
  <si>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</si>
  <si>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</si>
  <si>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</si>
  <si>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</si>
  <si>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</si>
  <si>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</si>
  <si>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</si>
  <si>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</si>
  <si>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</si>
  <si>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</si>
  <si>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</si>
  <si>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</si>
  <si>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</si>
  <si>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</si>
  <si>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</si>
  <si>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</si>
  <si>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</si>
  <si>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</si>
  <si>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</si>
  <si>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</si>
  <si>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</si>
  <si>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</si>
  <si>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</si>
  <si>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</si>
  <si>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</si>
  <si>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</si>
  <si>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</si>
  <si>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</si>
  <si>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</si>
  <si>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</si>
  <si>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</si>
  <si>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</si>
  <si>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</si>
  <si>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</si>
  <si>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</si>
  <si>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</si>
  <si>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</si>
  <si>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</si>
  <si>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</si>
  <si>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</si>
  <si>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</si>
  <si>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</si>
  <si>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</si>
  <si>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</si>
  <si>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</si>
  <si>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</si>
  <si>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</si>
  <si>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</si>
  <si>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</si>
  <si>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</si>
  <si>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</si>
  <si>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</si>
  <si>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</si>
  <si>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</si>
  <si>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</si>
  <si>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</si>
  <si>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</si>
  <si>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</si>
  <si>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</si>
  <si>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</si>
  <si>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</si>
  <si>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</si>
  <si>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</si>
  <si>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</si>
  <si>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</si>
  <si>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</si>
  <si>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</si>
  <si>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</si>
  <si>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</si>
  <si>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</si>
  <si>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</si>
  <si>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</si>
  <si>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</si>
  <si>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</si>
  <si>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</si>
  <si>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</si>
  <si>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</si>
  <si>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</si>
  <si>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</si>
  <si>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</si>
  <si>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</si>
  <si>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</si>
  <si>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</si>
  <si>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</si>
  <si>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</si>
  <si>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</si>
  <si>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</si>
  <si>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</si>
  <si>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</si>
  <si>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</si>
  <si>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</si>
  <si>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</si>
  <si>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</si>
  <si>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</si>
  <si>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</si>
  <si>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</si>
  <si>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</si>
  <si>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</si>
  <si>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</si>
  <si>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</si>
  <si>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</si>
  <si>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</si>
  <si>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</si>
  <si>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</si>
  <si>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</si>
  <si>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</si>
  <si>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</si>
  <si>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</si>
  <si>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</si>
  <si>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</si>
  <si>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</si>
  <si>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</si>
  <si>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</si>
  <si>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</si>
  <si>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</si>
  <si>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</si>
  <si>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</si>
  <si>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</si>
  <si>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</si>
  <si>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</si>
  <si>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</si>
  <si>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</si>
  <si>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</si>
  <si>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</si>
  <si>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</si>
  <si>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</si>
  <si>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</si>
  <si>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</si>
  <si>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</si>
  <si>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</si>
  <si>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</si>
  <si>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</si>
  <si>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</si>
  <si>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</si>
  <si>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</si>
  <si>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</si>
  <si>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</si>
  <si>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</si>
  <si>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</si>
  <si>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</si>
  <si>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</si>
  <si>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</si>
  <si>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</si>
  <si>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</si>
  <si>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</si>
  <si>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</si>
  <si>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</si>
  <si>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</si>
  <si>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</si>
  <si>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</si>
  <si>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</si>
  <si>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</si>
  <si>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</si>
  <si>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</si>
  <si>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</si>
  <si>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</si>
  <si>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</si>
  <si>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</si>
  <si>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</si>
  <si>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</si>
  <si>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</si>
  <si>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</si>
  <si>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</si>
  <si>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</si>
  <si>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</si>
  <si>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</si>
  <si>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</si>
  <si>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</si>
  <si>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</si>
  <si>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</si>
  <si>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</si>
  <si>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</si>
  <si>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</si>
  <si>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</si>
  <si>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</si>
  <si>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</si>
  <si>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</si>
  <si>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</si>
  <si>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</si>
  <si>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</si>
  <si>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</si>
  <si>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</si>
  <si>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</si>
  <si>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</si>
  <si>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</si>
  <si>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</si>
  <si>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</si>
  <si>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</si>
  <si>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</si>
  <si>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</si>
  <si>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</si>
  <si>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</si>
  <si>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</si>
  <si>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</si>
  <si>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</si>
  <si>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</si>
  <si>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</si>
  <si>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</si>
  <si>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</si>
  <si>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</si>
  <si>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</si>
  <si>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</si>
  <si>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</si>
  <si>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</si>
  <si>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</si>
  <si>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</si>
  <si>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</si>
  <si>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</si>
  <si>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</si>
  <si>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</si>
  <si>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</si>
  <si>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</si>
  <si>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</si>
  <si>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</si>
  <si>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</si>
  <si>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</si>
  <si>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</si>
  <si>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</si>
  <si>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</si>
  <si>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</si>
  <si>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</si>
  <si>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</si>
  <si>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</si>
  <si>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</si>
  <si>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</si>
  <si>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</si>
  <si>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</si>
  <si>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</si>
  <si>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</si>
  <si>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</si>
  <si>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</si>
  <si>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</si>
  <si>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</si>
  <si>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</si>
  <si>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</si>
  <si>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</si>
  <si>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</si>
  <si>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</si>
  <si>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</si>
  <si>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</si>
  <si>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</si>
  <si>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</si>
  <si>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</si>
  <si>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</si>
  <si>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</si>
  <si>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</si>
  <si>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</si>
  <si>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</si>
  <si>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</si>
  <si>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</si>
  <si>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</si>
  <si>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</si>
  <si>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</si>
  <si>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</si>
  <si>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</si>
  <si>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</si>
  <si>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</si>
  <si>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</si>
  <si>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</si>
  <si>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</si>
  <si>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</si>
  <si>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</si>
  <si>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</si>
  <si>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</si>
  <si>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</si>
  <si>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</si>
  <si>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</si>
  <si>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</si>
  <si>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</si>
  <si>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</si>
  <si>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</si>
  <si>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</si>
  <si>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</si>
  <si>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</si>
  <si>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</si>
  <si>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</si>
  <si>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</si>
  <si>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</si>
  <si>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</si>
  <si>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</si>
  <si>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</si>
  <si>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</si>
  <si>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</si>
  <si>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</si>
  <si>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</si>
  <si>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</si>
  <si>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</si>
  <si>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</si>
  <si>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</si>
  <si>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</si>
  <si>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</si>
  <si>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</si>
  <si>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</si>
  <si>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</si>
  <si>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</si>
  <si>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</si>
  <si>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</si>
  <si>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</si>
  <si>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</si>
  <si>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</si>
  <si>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</si>
  <si>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</si>
  <si>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</si>
  <si>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</si>
  <si>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</si>
  <si>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</si>
  <si>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</si>
  <si>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</si>
  <si>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</si>
  <si>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</si>
  <si>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</si>
  <si>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</si>
  <si>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</si>
  <si>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</si>
  <si>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</si>
  <si>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</si>
  <si>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</si>
  <si>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</si>
  <si>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</si>
  <si>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</si>
  <si>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</si>
  <si>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</si>
  <si>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</si>
  <si>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</si>
  <si>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</si>
  <si>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</si>
  <si>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</si>
  <si>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</si>
  <si>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</si>
  <si>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</si>
  <si>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</si>
  <si>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</si>
  <si>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</si>
  <si>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</si>
  <si>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</si>
  <si>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</si>
  <si>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</si>
  <si>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</si>
  <si>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</si>
  <si>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</si>
  <si>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</si>
  <si>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</si>
  <si>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</si>
  <si>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</si>
  <si>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</si>
  <si>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</si>
  <si>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</si>
  <si>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</si>
  <si>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</si>
  <si>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</si>
  <si>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</si>
  <si>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</si>
  <si>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</si>
  <si>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</si>
  <si>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</si>
  <si>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</si>
  <si>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</si>
  <si>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</si>
  <si>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</si>
  <si>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</si>
  <si>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</si>
  <si>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</si>
  <si>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</si>
  <si>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</si>
  <si>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</si>
  <si>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</si>
  <si>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</si>
  <si>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</si>
  <si>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</si>
  <si>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</si>
  <si>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</si>
  <si>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</si>
  <si>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</si>
  <si>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</si>
  <si>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</si>
  <si>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</si>
  <si>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</si>
  <si>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</si>
  <si>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</si>
  <si>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</si>
  <si>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</si>
  <si>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</si>
  <si>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</si>
  <si>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</si>
  <si>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</si>
  <si>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</si>
  <si>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</si>
  <si>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</si>
  <si>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</si>
  <si>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</si>
  <si>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</si>
  <si>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</si>
  <si>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</si>
  <si>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</si>
  <si>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</si>
  <si>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</si>
  <si>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</si>
  <si>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</si>
  <si>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</si>
  <si>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</si>
  <si>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</si>
  <si>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</si>
  <si>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</si>
  <si>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</si>
  <si>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</si>
  <si>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</si>
  <si>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</si>
  <si>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</si>
  <si>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</si>
  <si>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</si>
  <si>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</si>
  <si>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</si>
  <si>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</si>
  <si>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</si>
  <si>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</si>
  <si>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</si>
  <si>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</si>
  <si>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</si>
  <si>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</si>
  <si>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</si>
  <si>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</si>
  <si>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</si>
  <si>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</si>
  <si>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</si>
  <si>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</si>
  <si>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</si>
  <si>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</si>
  <si>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</si>
  <si>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</si>
  <si>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</si>
  <si>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</si>
  <si>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</si>
  <si>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</si>
  <si>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</si>
  <si>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</si>
  <si>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</si>
  <si>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</si>
  <si>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</si>
  <si>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</si>
  <si>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</si>
  <si>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</si>
  <si>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</si>
  <si>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</si>
  <si>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</si>
  <si>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</si>
  <si>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</si>
  <si>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</si>
  <si>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</si>
  <si>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</si>
  <si>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</si>
  <si>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</si>
  <si>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</si>
  <si>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</si>
  <si>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</si>
  <si>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</si>
  <si>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</si>
  <si>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</si>
  <si>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</si>
  <si>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</si>
  <si>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</si>
  <si>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</si>
  <si>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</si>
  <si>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</si>
  <si>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</si>
  <si>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</si>
  <si>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</si>
  <si>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</si>
  <si>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</si>
  <si>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</si>
  <si>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</si>
  <si>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</si>
  <si>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</si>
  <si>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</si>
  <si>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</si>
  <si>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</si>
  <si>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</si>
  <si>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</si>
  <si>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</si>
  <si>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</si>
  <si>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</si>
  <si>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</si>
  <si>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</si>
  <si>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</si>
  <si>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</si>
  <si>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</si>
  <si>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</si>
  <si>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</si>
  <si>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</si>
  <si>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</si>
  <si>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</si>
  <si>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</si>
  <si>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</si>
  <si>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</si>
  <si>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</si>
  <si>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</si>
  <si>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</si>
  <si>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</si>
  <si>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</si>
  <si>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</si>
  <si>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</si>
  <si>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</si>
  <si>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</si>
  <si>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</si>
  <si>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</si>
  <si>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</si>
  <si>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</si>
  <si>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</si>
  <si>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</si>
  <si>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</si>
  <si>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</si>
  <si>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</si>
  <si>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</si>
  <si>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</si>
  <si>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</si>
  <si>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</si>
  <si>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</si>
  <si>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</si>
  <si>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</si>
  <si>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</si>
  <si>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</si>
  <si>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</si>
  <si>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</si>
  <si>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</si>
  <si>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</si>
  <si>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</si>
  <si>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</si>
  <si>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</si>
  <si>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</si>
  <si>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</si>
  <si>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</si>
  <si>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</si>
  <si>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</si>
  <si>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</si>
  <si>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</si>
  <si>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</si>
  <si>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</si>
  <si>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</si>
  <si>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</si>
  <si>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</si>
  <si>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</si>
  <si>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</si>
  <si>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</si>
  <si>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</si>
  <si>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</si>
  <si>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</si>
  <si>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</si>
  <si>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</si>
  <si>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</si>
  <si>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</si>
  <si>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</si>
  <si>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</si>
  <si>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</si>
  <si>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</si>
  <si>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</si>
  <si>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</si>
  <si>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</si>
  <si>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</si>
  <si>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</si>
  <si>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</si>
  <si>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</si>
  <si>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</si>
  <si>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</si>
  <si>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</si>
  <si>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</si>
  <si>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</si>
  <si>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</si>
  <si>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</si>
  <si>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</si>
  <si>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</si>
  <si>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</si>
  <si>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</si>
  <si>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</si>
  <si>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</si>
  <si>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</si>
  <si>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</si>
  <si>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</si>
  <si>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</si>
  <si>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</si>
  <si>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</si>
  <si>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</si>
  <si>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</si>
  <si>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</si>
  <si>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</si>
  <si>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</si>
  <si>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</si>
  <si>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</si>
  <si>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</si>
  <si>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</si>
  <si>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</si>
  <si>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</si>
  <si>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</si>
  <si>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</si>
  <si>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</si>
  <si>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</si>
  <si>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</si>
  <si>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</si>
  <si>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</si>
  <si>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</si>
  <si>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</si>
  <si>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</si>
  <si>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</si>
  <si>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</si>
  <si>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</si>
  <si>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</si>
  <si>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</si>
  <si>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</si>
  <si>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</si>
  <si>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</si>
  <si>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</si>
  <si>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</si>
  <si>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</si>
  <si>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</si>
  <si>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</si>
  <si>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</si>
  <si>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</si>
  <si>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</si>
  <si>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</si>
  <si>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</si>
  <si>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</si>
  <si>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</si>
  <si>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</si>
  <si>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</si>
  <si>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</si>
  <si>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</si>
  <si>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</si>
  <si>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</si>
  <si>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</si>
  <si>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</si>
  <si>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</si>
  <si>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</si>
  <si>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</si>
  <si>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</si>
  <si>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</si>
  <si>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</si>
  <si>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</si>
  <si>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</si>
  <si>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</si>
  <si>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</si>
  <si>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</si>
  <si>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</si>
  <si>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</si>
  <si>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</si>
  <si>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</si>
  <si>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</si>
  <si>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</si>
  <si>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</si>
  <si>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</si>
  <si>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</si>
  <si>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</si>
  <si>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</si>
  <si>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</si>
  <si>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</si>
  <si>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</si>
  <si>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</si>
  <si>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</si>
  <si>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</si>
  <si>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</si>
  <si>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</si>
  <si>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</si>
  <si>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</si>
  <si>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</si>
  <si>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</si>
  <si>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</si>
  <si>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</si>
  <si>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</si>
  <si>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</si>
  <si>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</si>
  <si>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</si>
  <si>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</si>
  <si>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</si>
  <si>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</si>
  <si>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</si>
  <si>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</si>
  <si>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</si>
  <si>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</si>
  <si>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</si>
  <si>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</si>
  <si>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</si>
  <si>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</si>
  <si>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</si>
  <si>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</si>
  <si>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</si>
  <si>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</si>
  <si>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</si>
  <si>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</si>
  <si>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</si>
  <si>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</si>
  <si>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</si>
  <si>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</si>
  <si>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</si>
  <si>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</si>
  <si>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</si>
  <si>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</si>
  <si>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</si>
  <si>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</si>
  <si>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</si>
  <si>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</si>
  <si>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</si>
  <si>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</si>
  <si>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</si>
  <si>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</si>
  <si>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</si>
  <si>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</si>
  <si>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</si>
  <si>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</si>
  <si>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</si>
  <si>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</si>
  <si>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</si>
  <si>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</si>
  <si>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</si>
  <si>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</si>
  <si>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</si>
  <si>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</si>
  <si>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</si>
  <si>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</si>
  <si>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</si>
  <si>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</si>
  <si>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</si>
  <si>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</si>
  <si>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</si>
  <si>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</si>
  <si>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</si>
  <si>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</si>
  <si>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</si>
  <si>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</si>
  <si>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</si>
  <si>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</si>
  <si>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</si>
  <si>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</si>
  <si>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</si>
  <si>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</si>
  <si>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</si>
  <si>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</si>
  <si>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</si>
  <si>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</si>
  <si>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</si>
  <si>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</si>
  <si>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</si>
  <si>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</si>
  <si>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</si>
  <si>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</si>
  <si>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</si>
  <si>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</si>
  <si>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</si>
  <si>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</si>
  <si>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</si>
  <si>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</si>
  <si>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</si>
  <si>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</si>
  <si>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</si>
  <si>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</si>
  <si>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</si>
  <si>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</si>
  <si>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</si>
  <si>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</si>
  <si>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</si>
  <si>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</si>
  <si>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</si>
  <si>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</si>
  <si>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</si>
  <si>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</si>
  <si>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</si>
  <si>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</si>
  <si>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</si>
  <si>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</si>
  <si>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</si>
  <si>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</si>
  <si>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</si>
  <si>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</si>
  <si>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</si>
  <si>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</si>
  <si>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</si>
  <si>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</si>
  <si>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</si>
  <si>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</si>
  <si>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</si>
  <si>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</si>
  <si>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</si>
  <si>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</si>
  <si>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</si>
  <si>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</si>
  <si>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</si>
  <si>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</si>
  <si>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</si>
  <si>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</si>
  <si>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</si>
  <si>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</si>
  <si>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</si>
  <si>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</si>
  <si>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</si>
  <si>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</si>
  <si>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</si>
  <si>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</si>
  <si>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</si>
  <si>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</si>
  <si>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</si>
  <si>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</si>
  <si>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</si>
  <si>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</si>
  <si>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</si>
  <si>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</si>
  <si>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</si>
  <si>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</si>
  <si>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</si>
  <si>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</si>
  <si>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</si>
  <si>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</si>
  <si>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</si>
  <si>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</si>
  <si>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</si>
  <si>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</si>
  <si>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</si>
  <si>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</si>
  <si>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</si>
  <si>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</si>
  <si>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</si>
  <si>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</si>
  <si>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</si>
  <si>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</si>
  <si>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</si>
  <si>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</si>
  <si>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</si>
  <si>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</si>
  <si>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</si>
  <si>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</si>
  <si>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</si>
  <si>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</si>
  <si>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</si>
  <si>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</si>
  <si>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</si>
  <si>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</si>
  <si>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</si>
  <si>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</si>
  <si>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</si>
  <si>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</si>
  <si>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</si>
  <si>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</si>
  <si>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</si>
  <si>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</si>
  <si>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</si>
  <si>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</si>
  <si>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</si>
  <si>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</si>
  <si>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</si>
  <si>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</si>
  <si>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</si>
  <si>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</si>
  <si>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</si>
  <si>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</si>
  <si>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</si>
  <si>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</si>
  <si>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</si>
  <si>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</si>
  <si>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</si>
  <si>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</si>
  <si>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</si>
  <si>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</si>
  <si>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</si>
  <si>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</si>
  <si>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</si>
  <si>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</si>
  <si>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</si>
  <si>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</si>
  <si>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</si>
  <si>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</si>
  <si>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</si>
  <si>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</si>
  <si>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</si>
  <si>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</si>
  <si>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</si>
  <si>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</si>
  <si>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</si>
  <si>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</si>
  <si>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</si>
  <si>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</si>
  <si>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</si>
  <si>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</si>
  <si>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</si>
  <si>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</si>
  <si>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</si>
  <si>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</si>
  <si>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</si>
  <si>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</si>
  <si>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</si>
  <si>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</si>
  <si>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</si>
  <si>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</si>
  <si>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</si>
  <si>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</si>
  <si>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</si>
  <si>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</si>
  <si>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</si>
  <si>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</si>
  <si>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</si>
  <si>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</si>
  <si>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</si>
  <si>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</si>
  <si>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</si>
  <si>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</si>
  <si>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</si>
  <si>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</si>
  <si>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</si>
  <si>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</si>
  <si>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</si>
  <si>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</si>
  <si>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</si>
  <si>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</si>
  <si>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</si>
  <si>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</si>
  <si>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</si>
  <si>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</si>
  <si>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</si>
  <si>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</si>
  <si>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</si>
  <si>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</si>
  <si>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</si>
  <si>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</si>
  <si>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</si>
  <si>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</si>
  <si>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</si>
  <si>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</si>
  <si>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</si>
  <si>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</si>
  <si>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</si>
  <si>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</si>
  <si>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</si>
  <si>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</si>
  <si>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</si>
  <si>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</si>
  <si>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</si>
  <si>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</si>
  <si>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</si>
  <si>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</si>
  <si>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</si>
  <si>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</si>
  <si>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</si>
  <si>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</si>
  <si>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</si>
  <si>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</si>
  <si>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</si>
  <si>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</si>
  <si>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</si>
  <si>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</si>
  <si>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</si>
  <si>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</si>
  <si>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</si>
  <si>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</si>
  <si>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</si>
  <si>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</si>
  <si>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</si>
  <si>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</si>
  <si>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</si>
  <si>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</si>
  <si>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</si>
  <si>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</si>
  <si>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</si>
  <si>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</si>
  <si>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</si>
  <si>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</si>
  <si>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</si>
  <si>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</si>
  <si>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</si>
  <si>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</si>
  <si>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</si>
  <si>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</si>
  <si>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</si>
  <si>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</si>
  <si>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</si>
  <si>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</si>
  <si>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</si>
  <si>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</si>
  <si>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</si>
  <si>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</si>
  <si>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</si>
  <si>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</si>
  <si>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</si>
  <si>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</si>
  <si>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</si>
  <si>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</si>
  <si>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</si>
  <si>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</si>
  <si>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</si>
  <si>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</si>
  <si>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</si>
  <si>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</si>
  <si>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</si>
  <si>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</si>
  <si>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</si>
  <si>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</si>
  <si>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</si>
  <si>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</si>
  <si>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</si>
  <si>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</si>
  <si>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</si>
  <si>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</si>
  <si>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</si>
  <si>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</si>
  <si>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</si>
  <si>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</si>
  <si>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</si>
  <si>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</si>
  <si>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</si>
  <si>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</si>
  <si>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</si>
  <si>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</si>
  <si>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</si>
  <si>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</si>
  <si>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</si>
  <si>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</si>
  <si>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</si>
  <si>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</si>
  <si>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</si>
  <si>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</si>
  <si>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</si>
  <si>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</si>
  <si>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</si>
  <si>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</si>
  <si>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</si>
  <si>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</si>
  <si>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</si>
  <si>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</si>
  <si>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</si>
  <si>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</si>
  <si>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</si>
  <si>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</si>
  <si>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</si>
  <si>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</si>
  <si>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</si>
  <si>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</si>
  <si>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</si>
  <si>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</si>
  <si>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</si>
  <si>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</si>
  <si>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</si>
  <si>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</si>
  <si>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</si>
  <si>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</si>
  <si>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</si>
  <si>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</si>
  <si>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</si>
  <si>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</si>
  <si>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</si>
  <si>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</si>
  <si>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</si>
  <si>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</si>
  <si>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</si>
  <si>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</si>
  <si>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</si>
  <si>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</si>
  <si>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</si>
  <si>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</si>
  <si>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</si>
  <si>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</si>
  <si>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</si>
  <si>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</si>
  <si>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</si>
  <si>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</si>
  <si>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</si>
  <si>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</si>
  <si>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</si>
  <si>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</si>
  <si>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</si>
  <si>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</si>
  <si>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</si>
  <si>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</si>
  <si>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</si>
  <si>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</si>
  <si>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</si>
  <si>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</si>
  <si>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</si>
  <si>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</si>
  <si>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</si>
  <si>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</si>
  <si>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</si>
  <si>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</si>
  <si>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</si>
  <si>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</si>
  <si>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</si>
  <si>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</si>
  <si>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</si>
  <si>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</si>
  <si>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</si>
  <si>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</si>
  <si>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</si>
  <si>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</si>
  <si>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</si>
  <si>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</si>
  <si>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</si>
  <si>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</si>
  <si>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</si>
  <si>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</si>
  <si>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</si>
  <si>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</si>
  <si>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</si>
  <si>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</si>
  <si>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</si>
  <si>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</si>
  <si>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</si>
  <si>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</si>
  <si>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</si>
  <si>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</si>
  <si>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</si>
  <si>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</si>
  <si>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</si>
  <si>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</si>
  <si>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</si>
  <si>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</si>
  <si>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</si>
  <si>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</si>
  <si>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</si>
  <si>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</si>
  <si>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</si>
  <si>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</si>
  <si>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</si>
  <si>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</si>
  <si>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</si>
  <si>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</si>
  <si>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</si>
  <si>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</si>
  <si>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</si>
  <si>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</si>
  <si>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</si>
  <si>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</si>
  <si>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</si>
  <si>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</si>
  <si>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</si>
  <si>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</si>
  <si>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</si>
  <si>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</si>
  <si>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</si>
  <si>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</si>
  <si>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</si>
  <si>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</si>
  <si>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</si>
  <si>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</si>
  <si>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</si>
  <si>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</si>
  <si>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</si>
  <si>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</si>
  <si>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</si>
  <si>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</si>
  <si>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</si>
  <si>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</si>
  <si>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</si>
  <si>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</si>
  <si>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</si>
  <si>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</si>
  <si>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</si>
  <si>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</si>
  <si>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</si>
  <si>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</si>
  <si>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</si>
  <si>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</si>
  <si>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</si>
  <si>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</si>
  <si>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</si>
  <si>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</si>
  <si>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</si>
  <si>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</si>
  <si>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</si>
  <si>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</si>
  <si>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</si>
  <si>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</si>
  <si>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</si>
  <si>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</si>
  <si>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</si>
  <si>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</si>
  <si>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</si>
  <si>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</si>
  <si>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</si>
  <si>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</si>
  <si>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</si>
  <si>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</si>
  <si>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</si>
  <si>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</si>
  <si>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</si>
  <si>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</si>
  <si>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</si>
  <si>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</si>
  <si>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</si>
  <si>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</si>
  <si>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</si>
  <si>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</si>
  <si>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</si>
  <si>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</si>
  <si>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</si>
  <si>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</si>
  <si>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</si>
  <si>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</si>
  <si>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</si>
  <si>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</si>
  <si>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</si>
  <si>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</si>
  <si>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</si>
  <si>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</si>
  <si>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</si>
  <si>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</si>
  <si>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</si>
  <si>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</si>
  <si>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</si>
  <si>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</si>
  <si>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</si>
  <si>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</si>
  <si>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</si>
  <si>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</si>
  <si>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</si>
  <si>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</si>
  <si>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</si>
  <si>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</si>
  <si>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</si>
  <si>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</si>
  <si>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</si>
  <si>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</si>
  <si>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</si>
  <si>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</si>
  <si>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</si>
  <si>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</si>
  <si>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</si>
  <si>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</si>
  <si>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</si>
  <si>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</si>
  <si>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</si>
  <si>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</si>
  <si>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</si>
  <si>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</si>
  <si>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</si>
  <si>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</si>
  <si>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</si>
  <si>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</si>
  <si>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</si>
  <si>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</si>
  <si>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</si>
  <si>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</si>
  <si>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</si>
  <si>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</si>
  <si>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</si>
  <si>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</si>
  <si>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</si>
  <si>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</si>
  <si>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</si>
  <si>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</si>
  <si>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</si>
  <si>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</si>
  <si>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</si>
  <si>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</si>
  <si>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</si>
  <si>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</si>
  <si>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</si>
  <si>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</si>
  <si>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</si>
  <si>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</si>
  <si>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</si>
  <si>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</si>
  <si>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</si>
  <si>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</si>
  <si>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</si>
  <si>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</si>
  <si>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</si>
  <si>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</si>
  <si>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</si>
  <si>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</si>
  <si>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</si>
  <si>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</si>
  <si>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</si>
  <si>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</si>
  <si>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</si>
  <si>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</si>
  <si>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</si>
  <si>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</si>
  <si>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</si>
  <si>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</si>
  <si>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</si>
  <si>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</si>
  <si>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</si>
  <si>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</si>
  <si>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</si>
  <si>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</si>
  <si>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</si>
  <si>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</si>
  <si>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</si>
  <si>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</si>
  <si>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</si>
  <si>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</si>
  <si>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</si>
  <si>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</si>
  <si>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</si>
  <si>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</si>
  <si>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</si>
  <si>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</si>
  <si>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</si>
  <si>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</si>
  <si>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</si>
  <si>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</si>
  <si>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</si>
  <si>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</si>
  <si>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</si>
  <si>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</si>
  <si>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</si>
  <si>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</si>
  <si>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</si>
  <si>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</si>
  <si>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</si>
  <si>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</si>
  <si>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</si>
  <si>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</si>
  <si>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</si>
  <si>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</si>
  <si>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</si>
  <si>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</si>
  <si>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</si>
  <si>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</si>
  <si>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</si>
  <si>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</si>
  <si>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</si>
  <si>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</si>
  <si>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</si>
  <si>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</si>
  <si>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</si>
  <si>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</si>
  <si>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</si>
  <si>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</si>
  <si>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</si>
  <si>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</si>
  <si>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</si>
  <si>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</si>
  <si>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</si>
  <si>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</si>
  <si>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</si>
  <si>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</si>
  <si>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</si>
  <si>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</si>
  <si>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</si>
  <si>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</si>
  <si>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</si>
  <si>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</si>
  <si>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</si>
  <si>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</si>
  <si>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</si>
  <si>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</si>
  <si>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</si>
  <si>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</si>
  <si>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</si>
  <si>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</si>
  <si>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</si>
  <si>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</si>
  <si>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</si>
  <si>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</si>
  <si>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</si>
  <si>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</si>
  <si>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</si>
  <si>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</si>
  <si>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</si>
  <si>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</si>
  <si>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</si>
  <si>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</si>
  <si>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</si>
  <si>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</si>
  <si>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</si>
  <si>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</si>
  <si>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</si>
  <si>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</si>
  <si>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</si>
  <si>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</si>
  <si>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</si>
  <si>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</si>
  <si>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</si>
  <si>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</si>
  <si>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</si>
  <si>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</si>
  <si>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</si>
  <si>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</si>
  <si>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</si>
  <si>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</si>
  <si>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</si>
  <si>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</si>
  <si>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</si>
  <si>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</si>
  <si>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</si>
  <si>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</si>
  <si>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</si>
  <si>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</si>
  <si>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</si>
  <si>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</si>
  <si>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</si>
  <si>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</si>
  <si>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</si>
  <si>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</si>
  <si>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</si>
  <si>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</si>
  <si>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</si>
  <si>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</si>
  <si>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</si>
  <si>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</si>
  <si>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</si>
  <si>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</si>
  <si>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</si>
  <si>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</si>
  <si>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</si>
  <si>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</si>
  <si>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</si>
  <si>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</si>
  <si>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</si>
  <si>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</si>
  <si>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</si>
  <si>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</si>
  <si>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</si>
  <si>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</si>
  <si>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</si>
  <si>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</si>
  <si>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</si>
  <si>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</si>
  <si>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</si>
  <si>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</si>
  <si>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</si>
  <si>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</si>
  <si>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</si>
  <si>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</si>
  <si>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</si>
  <si>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</si>
  <si>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</si>
  <si>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</si>
  <si>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</si>
  <si>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</si>
  <si>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</si>
  <si>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</si>
  <si>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</si>
  <si>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</si>
  <si>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</si>
  <si>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</si>
  <si>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</si>
  <si>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</si>
  <si>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</si>
  <si>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</si>
  <si>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</si>
  <si>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</si>
  <si>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</si>
  <si>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</si>
  <si>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</si>
  <si>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</si>
  <si>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</si>
  <si>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</si>
  <si>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</si>
  <si>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</si>
  <si>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</si>
  <si>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</si>
  <si>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</si>
  <si>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</si>
  <si>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</si>
  <si>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</si>
  <si>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</si>
  <si>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</si>
  <si>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</si>
  <si>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</si>
  <si>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</si>
  <si>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</si>
  <si>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</si>
  <si>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</si>
  <si>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</si>
  <si>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</si>
  <si>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</si>
  <si>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</si>
  <si>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</si>
  <si>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</si>
  <si>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</si>
  <si>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</si>
  <si>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</si>
  <si>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</si>
  <si>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</si>
  <si>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</si>
  <si>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</si>
  <si>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</si>
  <si>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</si>
  <si>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</si>
  <si>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</si>
  <si>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</si>
  <si>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</si>
  <si>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</si>
  <si>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</si>
  <si>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</si>
  <si>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</si>
  <si>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</si>
  <si>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</si>
  <si>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</si>
  <si>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</si>
  <si>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</si>
  <si>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</si>
  <si>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</si>
  <si>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</si>
  <si>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</si>
  <si>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</si>
  <si>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</si>
  <si>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</si>
  <si>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</si>
  <si>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</si>
  <si>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</si>
  <si>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</si>
  <si>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</si>
  <si>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</si>
  <si>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</si>
  <si>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</si>
  <si>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</si>
  <si>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</si>
  <si>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</si>
  <si>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</si>
  <si>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</si>
  <si>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</si>
  <si>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</si>
  <si>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</si>
  <si>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</si>
  <si>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</si>
  <si>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</si>
  <si>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</si>
  <si>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</si>
  <si>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</si>
  <si>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</si>
  <si>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</si>
  <si>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</si>
  <si>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</si>
  <si>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</si>
  <si>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</si>
  <si>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</si>
  <si>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</si>
  <si>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</si>
  <si>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</si>
  <si>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</si>
  <si>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</si>
  <si>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</si>
  <si>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</si>
  <si>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</si>
  <si>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</si>
  <si>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</si>
  <si>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</si>
  <si>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</si>
  <si>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</si>
  <si>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</si>
  <si>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</si>
  <si>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</si>
  <si>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</si>
  <si>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</si>
  <si>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</si>
  <si>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</si>
  <si>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</si>
  <si>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</si>
  <si>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</si>
  <si>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</si>
  <si>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</si>
  <si>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</si>
  <si>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</si>
  <si>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</si>
  <si>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</si>
  <si>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</si>
  <si>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</si>
  <si>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</si>
  <si>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</si>
  <si>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</si>
  <si>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</si>
  <si>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</si>
  <si>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</si>
  <si>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</si>
  <si>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</si>
  <si>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</si>
  <si>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</si>
  <si>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</si>
  <si>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</si>
  <si>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</si>
  <si>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</si>
  <si>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</si>
  <si>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</si>
  <si>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</si>
  <si>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</si>
  <si>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</si>
  <si>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</si>
  <si>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</si>
  <si>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</si>
  <si>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</si>
  <si>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</si>
  <si>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</si>
  <si>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</si>
  <si>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</si>
  <si>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</si>
  <si>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</si>
  <si>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</si>
  <si>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</si>
  <si>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</si>
  <si>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</si>
  <si>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</si>
  <si>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</si>
  <si>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</si>
  <si>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</si>
  <si>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</si>
  <si>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</si>
  <si>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</si>
  <si>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</si>
  <si>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</si>
  <si>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</si>
  <si>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</si>
  <si>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</si>
  <si>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</si>
  <si>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</si>
  <si>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</si>
  <si>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</si>
  <si>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</si>
  <si>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</si>
  <si>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</si>
  <si>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</si>
  <si>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</si>
  <si>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</si>
  <si>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</si>
  <si>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</si>
  <si>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</si>
  <si>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</si>
  <si>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</si>
  <si>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</si>
  <si>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</si>
  <si>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</si>
  <si>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</si>
  <si>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</si>
  <si>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</si>
  <si>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</si>
  <si>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</si>
  <si>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</si>
  <si>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</si>
  <si>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</si>
  <si>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</si>
  <si>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</si>
  <si>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</si>
  <si>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</si>
  <si>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</si>
  <si>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</si>
  <si>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</si>
  <si>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</si>
  <si>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</si>
  <si>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</si>
  <si>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</si>
  <si>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</si>
  <si>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</si>
  <si>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</si>
  <si>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</si>
  <si>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</si>
  <si>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</si>
  <si>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</si>
  <si>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</si>
  <si>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</si>
  <si>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</si>
  <si>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</si>
  <si>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</si>
  <si>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</si>
  <si>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</si>
  <si>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</si>
  <si>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</si>
  <si>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</si>
  <si>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</si>
  <si>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</si>
  <si>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</si>
  <si>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</si>
  <si>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</si>
  <si>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</si>
  <si>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</si>
  <si>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</si>
  <si>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</si>
  <si>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</si>
  <si>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</si>
  <si>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</si>
  <si>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</si>
  <si>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</si>
  <si>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</si>
  <si>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</si>
  <si>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</si>
  <si>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</si>
  <si>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</si>
  <si>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</si>
  <si>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</si>
  <si>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</si>
  <si>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</si>
  <si>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</si>
  <si>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</si>
  <si>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</si>
  <si>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</si>
  <si>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</si>
  <si>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</si>
  <si>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</si>
  <si>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</si>
  <si>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</si>
  <si>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</si>
  <si>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</si>
  <si>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</si>
  <si>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</si>
  <si>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</si>
  <si>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</si>
  <si>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</si>
  <si>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</si>
  <si>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</si>
  <si>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</si>
  <si>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</si>
  <si>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</si>
  <si>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</si>
  <si>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</si>
  <si>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</si>
  <si>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</si>
  <si>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</si>
  <si>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</si>
  <si>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</si>
  <si>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</si>
  <si>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</si>
  <si>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</si>
  <si>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</si>
  <si>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</si>
  <si>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</si>
  <si>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</si>
  <si>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</si>
  <si>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</si>
  <si>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</si>
  <si>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</si>
  <si>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</si>
  <si>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</si>
  <si>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</si>
  <si>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</si>
  <si>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</si>
  <si>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</si>
  <si>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</si>
  <si>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</si>
  <si>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</si>
  <si>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</si>
  <si>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</si>
  <si>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</si>
  <si>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</si>
  <si>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</si>
  <si>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</si>
  <si>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</si>
  <si>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</si>
  <si>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</si>
  <si>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</si>
  <si>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</si>
  <si>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</si>
  <si>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</si>
  <si>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</si>
  <si>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</si>
  <si>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</si>
  <si>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</si>
  <si>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</si>
  <si>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</si>
  <si>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</si>
  <si>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</si>
  <si>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</si>
  <si>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</si>
  <si>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</si>
  <si>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</si>
  <si>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</si>
  <si>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</si>
  <si>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</si>
  <si>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</si>
  <si>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</si>
  <si>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</si>
  <si>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</si>
  <si>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</si>
  <si>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</si>
  <si>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</si>
  <si>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</si>
  <si>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</si>
  <si>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</si>
  <si>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</si>
  <si>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</si>
  <si>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</si>
  <si>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</si>
  <si>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</si>
  <si>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</si>
  <si>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</si>
  <si>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</si>
  <si>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</si>
  <si>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</si>
  <si>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</si>
  <si>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</si>
  <si>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</si>
  <si>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</si>
  <si>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</si>
  <si>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</si>
  <si>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</si>
  <si>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</si>
  <si>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</si>
  <si>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</si>
  <si>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</si>
  <si>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</si>
  <si>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</si>
  <si>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</si>
  <si>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</si>
  <si>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</si>
  <si>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</si>
  <si>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</si>
  <si>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</si>
  <si>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</si>
  <si>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</si>
  <si>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</si>
  <si>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</si>
  <si>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</si>
  <si>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</si>
  <si>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</si>
  <si>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</si>
  <si>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</si>
  <si>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</si>
  <si>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</si>
  <si>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</si>
  <si>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</si>
  <si>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</si>
  <si>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</si>
  <si>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</si>
  <si>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</si>
  <si>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</si>
  <si>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</si>
  <si>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</si>
  <si>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</si>
  <si>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</si>
  <si>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</si>
  <si>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</si>
  <si>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</si>
  <si>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</si>
  <si>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</si>
  <si>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</si>
  <si>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</si>
  <si>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</si>
  <si>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</si>
  <si>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</si>
  <si>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</si>
  <si>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</si>
  <si>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</si>
  <si>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</si>
  <si>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</si>
  <si>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</si>
  <si>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</si>
  <si>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</si>
  <si>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</si>
  <si>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</si>
  <si>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</si>
  <si>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</si>
  <si>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</si>
  <si>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</si>
  <si>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</si>
  <si>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</si>
  <si>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</si>
  <si>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</si>
  <si>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</si>
  <si>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</si>
  <si>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</si>
  <si>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</si>
  <si>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</si>
  <si>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</si>
  <si>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</si>
  <si>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</si>
  <si>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</si>
  <si>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</si>
  <si>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</si>
  <si>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</si>
  <si>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</si>
  <si>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</si>
  <si>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</si>
  <si>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</si>
  <si>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</si>
  <si>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</si>
  <si>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</si>
  <si>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</si>
  <si>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</si>
  <si>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</si>
  <si>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</si>
  <si>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</si>
  <si>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</si>
  <si>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</si>
  <si>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</si>
  <si>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</si>
  <si>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</si>
  <si>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</si>
  <si>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</si>
  <si>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</si>
  <si>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</si>
  <si>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</si>
  <si>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</si>
  <si>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</si>
  <si>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</si>
  <si>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</si>
  <si>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</si>
  <si>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</si>
  <si>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</si>
  <si>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</si>
  <si>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</si>
  <si>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</si>
  <si>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</si>
  <si>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</si>
  <si>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</si>
  <si>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</si>
  <si>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</si>
  <si>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</si>
  <si>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</si>
  <si>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</si>
  <si>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</si>
  <si>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</si>
  <si>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</si>
  <si>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</si>
  <si>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</si>
  <si>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</si>
  <si>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</si>
  <si>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</si>
  <si>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</si>
  <si>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</si>
  <si>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</si>
  <si>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</si>
  <si>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</si>
  <si>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</si>
  <si>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</si>
  <si>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</si>
  <si>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</si>
  <si>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</si>
  <si>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</si>
  <si>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</si>
  <si>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</si>
  <si>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</si>
  <si>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</si>
  <si>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</si>
  <si>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</si>
  <si>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</si>
  <si>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</si>
  <si>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</si>
  <si>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</si>
  <si>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</si>
  <si>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</si>
  <si>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</si>
  <si>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</si>
  <si>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</si>
  <si>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</si>
  <si>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</si>
  <si>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</si>
  <si>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</si>
  <si>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</si>
  <si>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</si>
  <si>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</si>
  <si>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</si>
  <si>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</si>
  <si>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</si>
  <si>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</si>
  <si>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</si>
  <si>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</si>
  <si>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</si>
  <si>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</si>
  <si>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</si>
  <si>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</si>
  <si>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</si>
  <si>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</si>
  <si>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</si>
  <si>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</si>
  <si>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</si>
  <si>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</si>
  <si>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</si>
  <si>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</si>
  <si>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</si>
  <si>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</si>
  <si>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</si>
  <si>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</si>
  <si>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</si>
  <si>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</si>
  <si>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</si>
  <si>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</si>
  <si>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</si>
  <si>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</si>
  <si>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</si>
  <si>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</si>
  <si>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</si>
  <si>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</si>
  <si>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</si>
  <si>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</si>
  <si>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</si>
  <si>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</si>
  <si>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</si>
  <si>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</si>
  <si>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</si>
  <si>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</si>
  <si>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</si>
  <si>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</si>
  <si>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</si>
  <si>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</si>
  <si>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</si>
  <si>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</si>
  <si>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</si>
  <si>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</si>
  <si>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</si>
  <si>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</si>
  <si>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</si>
  <si>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</si>
  <si>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</si>
  <si>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</si>
  <si>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</si>
  <si>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</si>
  <si>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</si>
  <si>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</si>
  <si>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</si>
  <si>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</si>
  <si>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</si>
  <si>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</si>
  <si>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</si>
  <si>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</si>
  <si>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</si>
  <si>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</si>
  <si>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</si>
  <si>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</si>
  <si>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</si>
  <si>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</si>
  <si>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</si>
  <si>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</si>
  <si>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</si>
  <si>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</si>
  <si>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</si>
  <si>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</si>
  <si>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</si>
  <si>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</si>
  <si>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</si>
  <si>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</si>
  <si>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</si>
  <si>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</si>
  <si>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</si>
  <si>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</si>
  <si>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</si>
  <si>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</si>
  <si>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</si>
  <si>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</si>
  <si>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</si>
  <si>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</si>
  <si>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</si>
  <si>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</si>
  <si>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</si>
  <si>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</si>
  <si>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</si>
  <si>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</si>
  <si>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</si>
  <si>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</si>
  <si>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</si>
  <si>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</si>
  <si>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</si>
  <si>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</si>
  <si>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</si>
  <si>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</si>
  <si>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</si>
  <si>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</si>
  <si>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</si>
  <si>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</si>
  <si>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</si>
  <si>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</si>
  <si>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</si>
  <si>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</si>
  <si>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</si>
  <si>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</si>
  <si>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</si>
  <si>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</si>
  <si>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</si>
  <si>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</si>
  <si>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</si>
  <si>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</si>
  <si>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</si>
  <si>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</si>
  <si>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</si>
  <si>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</si>
  <si>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</si>
  <si>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</si>
  <si>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</si>
  <si>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</si>
  <si>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</si>
  <si>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</si>
  <si>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</si>
  <si>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</si>
  <si>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</si>
  <si>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</si>
  <si>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</si>
  <si>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</si>
  <si>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</si>
  <si>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</si>
  <si>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</si>
  <si>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</si>
  <si>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</si>
  <si>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</si>
  <si>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</si>
  <si>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</si>
  <si>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</si>
  <si>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</si>
  <si>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</si>
  <si>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</si>
  <si>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</si>
  <si>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</si>
  <si>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</si>
  <si>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</si>
  <si>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</si>
  <si>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</si>
  <si>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</si>
  <si>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</si>
  <si>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</si>
  <si>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</si>
  <si>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</si>
  <si>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</si>
  <si>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</si>
  <si>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</si>
  <si>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</si>
  <si>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</si>
  <si>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</si>
  <si>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</si>
  <si>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</si>
  <si>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</si>
  <si>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</si>
  <si>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</si>
  <si>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</si>
  <si>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</si>
  <si>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</si>
  <si>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</si>
  <si>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</si>
  <si>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</si>
  <si>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</si>
  <si>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</si>
  <si>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</si>
  <si>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</si>
  <si>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</si>
  <si>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</si>
  <si>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</si>
  <si>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</si>
  <si>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</si>
  <si>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</si>
  <si>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</si>
  <si>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</si>
  <si>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</si>
  <si>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</si>
  <si>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</si>
  <si>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</si>
  <si>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</si>
  <si>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</si>
  <si>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</si>
  <si>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</si>
  <si>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</si>
  <si>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</si>
  <si>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</si>
  <si>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</si>
  <si>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</si>
  <si>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</si>
  <si>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</si>
  <si>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</si>
  <si>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</si>
  <si>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</si>
  <si>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</si>
  <si>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</si>
  <si>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</si>
  <si>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</si>
  <si>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</si>
  <si>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</si>
  <si>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</si>
  <si>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</si>
  <si>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</si>
  <si>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</si>
  <si>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</si>
  <si>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</si>
  <si>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</si>
  <si>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</si>
  <si>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</si>
  <si>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</si>
  <si>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</si>
  <si>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</si>
  <si>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</si>
  <si>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</si>
  <si>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</si>
  <si>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</si>
  <si>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</si>
  <si>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</si>
  <si>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</si>
  <si>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</si>
  <si>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</si>
  <si>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</si>
  <si>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</si>
  <si>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</si>
  <si>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</si>
  <si>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</si>
  <si>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</si>
  <si>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</si>
  <si>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</si>
  <si>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</si>
  <si>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</si>
  <si>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</si>
  <si>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</si>
  <si>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</si>
  <si>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</si>
  <si>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</si>
  <si>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</si>
  <si>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</si>
  <si>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</si>
  <si>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</si>
  <si>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</si>
  <si>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</si>
  <si>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</si>
  <si>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</si>
  <si>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</si>
  <si>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</si>
  <si>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</si>
  <si>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</si>
  <si>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</si>
  <si>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</si>
  <si>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</si>
  <si>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</si>
  <si>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</si>
  <si>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</si>
  <si>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</si>
  <si>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</si>
  <si>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</si>
  <si>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</si>
  <si>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</si>
  <si>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</si>
  <si>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</si>
  <si>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</si>
  <si>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</si>
  <si>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</si>
  <si>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</si>
  <si>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</si>
  <si>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</si>
  <si>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</si>
  <si>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</si>
  <si>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</si>
  <si>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</si>
  <si>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</si>
  <si>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</si>
  <si>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</si>
  <si>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</si>
  <si>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</si>
  <si>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</si>
  <si>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</si>
  <si>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</si>
  <si>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</si>
  <si>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</si>
  <si>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</si>
  <si>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</si>
  <si>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</si>
  <si>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</si>
  <si>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</si>
  <si>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</si>
  <si>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</si>
  <si>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</si>
  <si>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</si>
  <si>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</si>
  <si>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</si>
  <si>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</si>
  <si>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</si>
  <si>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</si>
  <si>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</si>
  <si>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</si>
  <si>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</si>
  <si>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</si>
  <si>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</si>
  <si>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</si>
  <si>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</si>
  <si>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</si>
  <si>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</si>
  <si>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</si>
  <si>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</si>
  <si>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</si>
  <si>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</si>
  <si>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</si>
  <si>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</si>
  <si>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</si>
  <si>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</si>
  <si>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</si>
  <si>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</si>
  <si>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</si>
  <si>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</si>
  <si>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</si>
  <si>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</si>
  <si>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</si>
  <si>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</si>
  <si>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</si>
  <si>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</si>
  <si>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</si>
  <si>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</si>
  <si>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</si>
  <si>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</si>
  <si>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</si>
  <si>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</si>
  <si>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</si>
  <si>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</si>
  <si>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</si>
  <si>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</si>
  <si>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</si>
  <si>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</si>
  <si>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</si>
  <si>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</si>
  <si>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</si>
  <si>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</si>
  <si>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</si>
  <si>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</si>
  <si>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</si>
  <si>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</si>
  <si>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</si>
  <si>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</si>
  <si>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</si>
  <si>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</si>
  <si>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</si>
  <si>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</si>
  <si>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</si>
  <si>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</si>
  <si>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</si>
  <si>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</si>
  <si>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</si>
  <si>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</si>
  <si>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</si>
  <si>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</si>
  <si>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</si>
  <si>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</si>
  <si>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</si>
  <si>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</si>
  <si>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</si>
  <si>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</si>
  <si>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</si>
  <si>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</si>
  <si>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</si>
  <si>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</si>
  <si>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</si>
  <si>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</si>
  <si>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</si>
  <si>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</si>
  <si>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</si>
  <si>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</si>
  <si>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</si>
  <si>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</si>
  <si>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</si>
  <si>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</si>
  <si>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</si>
  <si>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</si>
  <si>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</si>
  <si>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</si>
  <si>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</si>
  <si>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</si>
  <si>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</si>
  <si>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</si>
  <si>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</si>
  <si>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</si>
  <si>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</si>
  <si>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</si>
  <si>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</si>
  <si>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</si>
  <si>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</si>
  <si>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</si>
  <si>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</si>
  <si>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</si>
  <si>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</si>
  <si>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</si>
  <si>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</si>
  <si>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</si>
  <si>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</si>
  <si>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</si>
  <si>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</si>
  <si>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</si>
  <si>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</si>
  <si>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</si>
  <si>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</si>
  <si>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</si>
  <si>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</si>
  <si>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</si>
  <si>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</si>
  <si>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</si>
  <si>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</si>
  <si>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</si>
  <si>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</si>
  <si>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</si>
  <si>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</si>
  <si>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</si>
  <si>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</si>
  <si>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</si>
  <si>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</si>
  <si>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</si>
  <si>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</si>
  <si>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</si>
  <si>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</si>
  <si>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</si>
  <si>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</si>
  <si>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</si>
  <si>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</si>
  <si>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</si>
  <si>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</si>
  <si>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</si>
  <si>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</si>
  <si>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</si>
  <si>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</si>
  <si>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</si>
  <si>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</si>
  <si>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</si>
  <si>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</si>
  <si>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</si>
  <si>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</si>
  <si>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</si>
  <si>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</si>
  <si>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</si>
  <si>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</si>
  <si>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</si>
  <si>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</si>
  <si>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</si>
  <si>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</si>
  <si>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</si>
  <si>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</si>
  <si>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</si>
  <si>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</si>
  <si>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</si>
  <si>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</si>
  <si>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</si>
  <si>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</si>
  <si>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</si>
  <si>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</si>
  <si>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</si>
  <si>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</si>
  <si>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</si>
  <si>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</si>
  <si>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</si>
  <si>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</si>
  <si>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</si>
  <si>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</si>
  <si>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</si>
  <si>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</si>
  <si>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</si>
  <si>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</si>
  <si>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</si>
  <si>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</si>
  <si>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</si>
  <si>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</si>
  <si>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</si>
  <si>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</si>
  <si>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</si>
  <si>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</si>
  <si>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</si>
  <si>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</si>
  <si>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</si>
  <si>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</si>
  <si>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</si>
  <si>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</si>
  <si>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</si>
  <si>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</si>
  <si>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</si>
  <si>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</si>
  <si>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</si>
  <si>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</si>
  <si>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</si>
  <si>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</si>
  <si>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</si>
  <si>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</si>
  <si>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</si>
  <si>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</si>
  <si>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</si>
  <si>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</si>
  <si>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</si>
  <si>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</si>
  <si>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</si>
  <si>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</si>
  <si>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</si>
  <si>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</si>
  <si>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</si>
  <si>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</si>
  <si>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</si>
  <si>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</si>
  <si>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</si>
  <si>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</si>
  <si>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</si>
  <si>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</si>
  <si>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</si>
  <si>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</si>
  <si>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</si>
  <si>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</si>
  <si>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</si>
  <si>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</si>
  <si>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</si>
  <si>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</si>
  <si>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</si>
  <si>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</si>
  <si>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</si>
  <si>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</si>
  <si>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</si>
  <si>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</si>
  <si>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</si>
  <si>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</si>
  <si>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</si>
  <si>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</si>
  <si>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</si>
  <si>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</si>
  <si>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</si>
  <si>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</si>
  <si>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</si>
  <si>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</si>
  <si>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</si>
  <si>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</si>
  <si>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</si>
  <si>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</si>
  <si>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</si>
  <si>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</si>
  <si>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</si>
  <si>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</si>
  <si>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</si>
  <si>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</si>
  <si>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</si>
  <si>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</si>
  <si>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</si>
  <si>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</si>
  <si>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</si>
  <si>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</si>
  <si>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</si>
  <si>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</si>
  <si>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</si>
  <si>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</si>
  <si>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</si>
  <si>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</si>
  <si>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</si>
  <si>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</si>
  <si>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</si>
  <si>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</si>
  <si>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</si>
  <si>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</si>
  <si>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</si>
  <si>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</si>
  <si>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</si>
  <si>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</si>
  <si>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</si>
  <si>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</si>
  <si>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</si>
  <si>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</si>
  <si>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</si>
  <si>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</si>
  <si>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</si>
  <si>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</si>
  <si>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</si>
  <si>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</si>
  <si>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</si>
  <si>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</si>
  <si>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</si>
  <si>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</si>
  <si>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</si>
  <si>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</si>
  <si>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</si>
  <si>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</si>
  <si>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</si>
  <si>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</si>
  <si>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</si>
  <si>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</si>
  <si>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</si>
  <si>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</si>
  <si>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</si>
  <si>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</si>
  <si>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</si>
  <si>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</si>
  <si>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</si>
  <si>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</si>
  <si>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</si>
  <si>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</si>
  <si>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</si>
  <si>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</si>
  <si>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</si>
  <si>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</si>
  <si>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</si>
  <si>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</si>
  <si>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</si>
  <si>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</si>
  <si>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</si>
  <si>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</si>
  <si>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</si>
  <si>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</si>
  <si>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</si>
  <si>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</si>
  <si>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</si>
  <si>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</si>
  <si>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</si>
  <si>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</si>
  <si>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</si>
  <si>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</si>
  <si>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</si>
  <si>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</si>
  <si>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</si>
  <si>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</si>
  <si>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</si>
  <si>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</si>
  <si>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</si>
  <si>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</si>
  <si>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</si>
  <si>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</si>
  <si>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</si>
  <si>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</si>
  <si>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</si>
  <si>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</si>
  <si>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</si>
  <si>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</si>
  <si>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</si>
  <si>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</si>
  <si>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</si>
  <si>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</si>
  <si>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</si>
  <si>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</si>
  <si>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</si>
  <si>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</si>
  <si>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</si>
  <si>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</si>
  <si>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</si>
  <si>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</si>
  <si>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</si>
  <si>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</si>
  <si>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</si>
  <si>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</si>
  <si>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</si>
  <si>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</si>
  <si>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</si>
  <si>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</si>
  <si>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</si>
  <si>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</si>
  <si>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</si>
  <si>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</si>
  <si>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</si>
  <si>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</si>
  <si>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</si>
  <si>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</si>
  <si>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</si>
  <si>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</si>
  <si>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</si>
  <si>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</si>
  <si>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</si>
  <si>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</si>
  <si>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</si>
  <si>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</si>
  <si>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</si>
  <si>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</si>
  <si>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</si>
  <si>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</si>
  <si>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</si>
  <si>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</si>
  <si>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</si>
  <si>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</si>
  <si>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</si>
  <si>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</si>
  <si>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</si>
  <si>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</si>
  <si>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</si>
  <si>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</si>
  <si>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</si>
  <si>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</si>
  <si>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</si>
  <si>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</si>
  <si>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</si>
  <si>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</si>
  <si>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</si>
  <si>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</si>
  <si>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</si>
  <si>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</si>
  <si>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</si>
  <si>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</si>
  <si>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</si>
  <si>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</si>
  <si>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</si>
  <si>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</si>
  <si>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</si>
  <si>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</si>
  <si>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</si>
  <si>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</si>
  <si>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</si>
  <si>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</si>
  <si>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</si>
  <si>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</si>
  <si>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</si>
  <si>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</si>
  <si>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</si>
  <si>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</si>
  <si>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</si>
  <si>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</si>
  <si>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</si>
  <si>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</si>
  <si>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</si>
  <si>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</si>
  <si>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</si>
  <si>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</si>
  <si>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</si>
  <si>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</si>
  <si>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</si>
  <si>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</si>
  <si>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</si>
  <si>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</si>
  <si>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</si>
  <si>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</si>
  <si>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</si>
  <si>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</si>
  <si>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</si>
  <si>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</si>
  <si>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</si>
  <si>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</si>
  <si>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</si>
  <si>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</si>
  <si>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</si>
  <si>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</si>
  <si>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</si>
  <si>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</si>
  <si>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</si>
  <si>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</si>
  <si>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</si>
  <si>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</si>
  <si>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</si>
  <si>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</si>
  <si>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</si>
  <si>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</si>
  <si>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</si>
  <si>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</si>
  <si>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</si>
  <si>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</si>
  <si>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</si>
  <si>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</si>
  <si>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</si>
  <si>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</si>
  <si>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</si>
  <si>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</si>
  <si>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</si>
  <si>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</si>
  <si>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</si>
  <si>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</si>
  <si>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</si>
  <si>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</si>
  <si>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</si>
  <si>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</si>
  <si>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</si>
  <si>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</si>
  <si>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</si>
  <si>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</si>
  <si>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</si>
  <si>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</si>
  <si>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</si>
  <si>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</si>
  <si>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</si>
  <si>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</si>
  <si>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</si>
  <si>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</si>
  <si>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</si>
  <si>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</si>
  <si>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</si>
  <si>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</si>
  <si>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</si>
  <si>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</si>
  <si>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</si>
  <si>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</si>
  <si>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</si>
  <si>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</si>
  <si>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</si>
  <si>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</si>
  <si>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</si>
  <si>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</si>
  <si>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</si>
  <si>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</si>
  <si>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</si>
  <si>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</si>
  <si>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</si>
  <si>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</si>
  <si>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</si>
  <si>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</si>
  <si>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</si>
  <si>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</si>
  <si>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</si>
  <si>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</si>
  <si>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</si>
  <si>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</si>
  <si>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</si>
  <si>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</si>
  <si>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</si>
  <si>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</si>
  <si>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</si>
  <si>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</si>
  <si>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</si>
  <si>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</si>
  <si>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</si>
  <si>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</si>
  <si>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</si>
  <si>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</si>
  <si>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</si>
  <si>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</si>
  <si>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</si>
  <si>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</si>
  <si>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</si>
  <si>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</si>
  <si>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</si>
  <si>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</si>
  <si>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</si>
  <si>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</si>
  <si>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</si>
  <si>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</si>
  <si>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</si>
  <si>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</si>
  <si>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</si>
  <si>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</si>
  <si>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</si>
  <si>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</si>
  <si>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</si>
  <si>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</si>
  <si>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</si>
  <si>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</si>
  <si>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</si>
  <si>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</si>
  <si>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</si>
  <si>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</si>
  <si>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</si>
  <si>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</si>
  <si>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</si>
  <si>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</si>
  <si>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</si>
  <si>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</si>
  <si>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</si>
  <si>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</si>
  <si>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</si>
  <si>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</si>
  <si>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</si>
  <si>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</si>
  <si>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</si>
  <si>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</si>
  <si>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</si>
  <si>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</si>
  <si>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</si>
  <si>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</si>
  <si>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</si>
  <si>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</si>
  <si>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</si>
  <si>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</si>
  <si>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</si>
  <si>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</si>
  <si>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</si>
  <si>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</si>
  <si>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</si>
  <si>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</si>
  <si>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</si>
  <si>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</si>
  <si>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</si>
  <si>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</si>
  <si>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</si>
  <si>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</si>
  <si>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</si>
  <si>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</si>
  <si>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</si>
  <si>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</si>
  <si>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</si>
  <si>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</si>
  <si>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</si>
  <si>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</si>
  <si>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</si>
  <si>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</si>
  <si>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</si>
  <si>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</si>
  <si>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</si>
  <si>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</si>
  <si>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</si>
  <si>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</si>
  <si>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</si>
  <si>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</si>
  <si>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</si>
  <si>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</si>
  <si>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</si>
  <si>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</si>
  <si>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</si>
  <si>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</si>
  <si>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</si>
  <si>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</si>
  <si>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</si>
  <si>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</si>
  <si>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</si>
  <si>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</si>
  <si>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</si>
  <si>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</si>
  <si>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</si>
  <si>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</si>
  <si>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</si>
  <si>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</si>
  <si>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</si>
  <si>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</si>
  <si>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</si>
  <si>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</si>
  <si>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</si>
  <si>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</si>
  <si>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</si>
  <si>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</si>
  <si>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</si>
  <si>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</si>
  <si>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</si>
  <si>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</si>
  <si>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</si>
  <si>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</si>
  <si>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</si>
  <si>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</si>
  <si>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</si>
  <si>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</si>
  <si>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</si>
  <si>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</si>
  <si>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</si>
  <si>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</si>
  <si>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</si>
  <si>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</si>
  <si>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</si>
  <si>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</si>
  <si>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</si>
  <si>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</si>
  <si>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</si>
  <si>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</si>
  <si>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</si>
  <si>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</si>
  <si>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</si>
  <si>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</si>
  <si>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</si>
  <si>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</si>
  <si>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</si>
  <si>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</si>
  <si>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</si>
  <si>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</si>
  <si>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</si>
  <si>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</si>
  <si>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</si>
  <si>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</si>
  <si>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</si>
  <si>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</si>
  <si>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</si>
  <si>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</si>
  <si>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</si>
  <si>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</si>
  <si>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</si>
  <si>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</si>
  <si>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</si>
  <si>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</si>
  <si>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</si>
  <si>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</si>
  <si>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</si>
  <si>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</si>
  <si>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</si>
  <si>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</si>
  <si>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</si>
  <si>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</si>
  <si>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</si>
  <si>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</si>
  <si>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</si>
  <si>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</si>
  <si>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</si>
  <si>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</si>
  <si>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</si>
  <si>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</si>
  <si>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</si>
  <si>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</si>
  <si>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</si>
  <si>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</si>
  <si>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</si>
  <si>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</si>
  <si>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</si>
  <si>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</si>
  <si>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</si>
  <si>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</si>
  <si>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</si>
  <si>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</si>
  <si>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</si>
  <si>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</si>
  <si>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</si>
  <si>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</si>
  <si>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</si>
  <si>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</si>
  <si>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</si>
  <si>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</si>
  <si>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</si>
  <si>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</si>
  <si>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</si>
  <si>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</si>
  <si>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</si>
  <si>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</si>
  <si>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</si>
  <si>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</si>
  <si>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</si>
  <si>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</si>
  <si>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</si>
  <si>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</si>
  <si>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</si>
  <si>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</si>
  <si>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</si>
  <si>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</si>
  <si>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</si>
  <si>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</si>
  <si>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</si>
  <si>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</si>
  <si>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</si>
  <si>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</si>
  <si>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</si>
  <si>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</si>
  <si>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</si>
  <si>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</si>
  <si>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</si>
  <si>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</si>
  <si>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</si>
  <si>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</si>
  <si>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</si>
  <si>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</si>
  <si>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</si>
  <si>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</si>
  <si>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</si>
  <si>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</si>
  <si>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</si>
  <si>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</si>
  <si>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</si>
  <si>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</si>
  <si>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</si>
  <si>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</si>
  <si>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</si>
  <si>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</si>
  <si>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</si>
  <si>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</si>
  <si>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</si>
  <si>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</si>
  <si>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</si>
  <si>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</si>
  <si>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</si>
  <si>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</si>
  <si>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</si>
  <si>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</si>
  <si>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</si>
  <si>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</si>
  <si>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</si>
  <si>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</si>
  <si>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</si>
  <si>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</si>
  <si>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</si>
  <si>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</si>
  <si>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</si>
  <si>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</si>
  <si>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</si>
  <si>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</si>
  <si>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</si>
  <si>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</si>
  <si>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</si>
  <si>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</si>
  <si>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</si>
  <si>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</si>
  <si>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</si>
  <si>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</si>
  <si>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</si>
  <si>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</si>
  <si>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</si>
  <si>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</si>
  <si>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</si>
  <si>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</si>
  <si>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</si>
  <si>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</si>
  <si>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</si>
  <si>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</si>
  <si>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</si>
  <si>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</si>
  <si>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</si>
  <si>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</si>
  <si>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</si>
  <si>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</si>
  <si>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</si>
  <si>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</si>
  <si>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</si>
  <si>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</si>
  <si>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</si>
  <si>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</si>
  <si>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</si>
  <si>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</si>
  <si>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</si>
  <si>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</si>
  <si>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</si>
  <si>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</si>
  <si>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</si>
  <si>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</si>
  <si>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</si>
  <si>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</si>
  <si>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</si>
  <si>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</si>
  <si>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</si>
  <si>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</si>
  <si>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</si>
  <si>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</si>
  <si>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</si>
  <si>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</si>
  <si>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</si>
  <si>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</si>
  <si>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</si>
  <si>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</si>
  <si>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</si>
  <si>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</si>
  <si>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</si>
  <si>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</si>
  <si>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</si>
  <si>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</si>
  <si>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</si>
  <si>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</si>
  <si>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</si>
  <si>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</si>
  <si>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</si>
  <si>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</si>
  <si>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</si>
  <si>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</si>
  <si>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</si>
  <si>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</si>
  <si>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</si>
  <si>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</si>
  <si>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</si>
  <si>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</si>
  <si>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</si>
  <si>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</si>
  <si>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</si>
  <si>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</si>
  <si>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</si>
  <si>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</si>
  <si>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</si>
  <si>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</si>
  <si>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</si>
  <si>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</si>
  <si>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</si>
  <si>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</si>
  <si>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</si>
  <si>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</si>
  <si>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</si>
  <si>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</si>
  <si>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</si>
  <si>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</si>
  <si>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</si>
  <si>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</si>
  <si>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</si>
  <si>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</si>
  <si>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</si>
  <si>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</si>
  <si>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</si>
  <si>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</si>
  <si>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</si>
  <si>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</si>
  <si>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</si>
  <si>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</si>
  <si>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</si>
  <si>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</si>
  <si>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</si>
  <si>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</si>
  <si>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</si>
  <si>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</si>
  <si>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</si>
  <si>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</si>
  <si>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</si>
  <si>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</si>
  <si>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</si>
  <si>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</si>
  <si>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</si>
  <si>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</si>
  <si>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</si>
  <si>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</si>
  <si>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</si>
  <si>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</si>
  <si>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</si>
  <si>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</si>
  <si>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</si>
  <si>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</si>
  <si>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</si>
  <si>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</si>
  <si>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</si>
  <si>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</si>
  <si>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</si>
  <si>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</si>
  <si>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</si>
  <si>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</si>
  <si>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</si>
  <si>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</si>
  <si>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</si>
  <si>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</si>
  <si>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</si>
  <si>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</si>
  <si>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</si>
  <si>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</si>
  <si>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</si>
  <si>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</si>
  <si>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</si>
  <si>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</si>
  <si>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</si>
  <si>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</si>
  <si>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</si>
  <si>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</si>
  <si>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</si>
  <si>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</si>
  <si>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</si>
  <si>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</si>
  <si>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</si>
  <si>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</si>
  <si>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</si>
  <si>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</si>
  <si>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</si>
  <si>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</si>
  <si>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</si>
  <si>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</si>
  <si>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</si>
  <si>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</si>
  <si>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</si>
  <si>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</si>
  <si>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</si>
  <si>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</si>
  <si>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</si>
  <si>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</si>
  <si>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</si>
  <si>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</si>
  <si>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</si>
  <si>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</si>
  <si>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</si>
  <si>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</si>
  <si>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</si>
  <si>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</si>
  <si>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</si>
  <si>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</si>
  <si>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</si>
  <si>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</si>
  <si>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</si>
  <si>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</si>
  <si>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</si>
  <si>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</si>
  <si>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</si>
  <si>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</si>
  <si>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</si>
  <si>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</si>
  <si>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</si>
  <si>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</si>
  <si>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</si>
  <si>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</si>
  <si>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</si>
  <si>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</si>
  <si>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</si>
  <si>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</si>
  <si>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</si>
  <si>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</si>
  <si>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</si>
  <si>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</si>
  <si>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</si>
  <si>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</si>
  <si>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</si>
  <si>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</si>
  <si>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</si>
  <si>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</si>
  <si>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</si>
  <si>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</si>
  <si>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</si>
  <si>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</si>
  <si>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</si>
  <si>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</si>
  <si>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</si>
  <si>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</si>
  <si>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</si>
  <si>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</si>
  <si>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</si>
  <si>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</si>
  <si>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</si>
  <si>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</si>
  <si>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</si>
  <si>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</si>
  <si>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</si>
  <si>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</si>
  <si>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</si>
  <si>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</si>
  <si>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</si>
  <si>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</si>
  <si>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</si>
  <si>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</si>
  <si>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</si>
  <si>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</si>
  <si>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</si>
  <si>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</si>
  <si>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</si>
  <si>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</si>
  <si>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</si>
  <si>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</si>
  <si>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</si>
  <si>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</si>
  <si>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</si>
  <si>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</si>
  <si>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</si>
  <si>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</si>
  <si>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</si>
  <si>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</si>
  <si>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</si>
  <si>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</si>
  <si>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</si>
  <si>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</si>
  <si>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</si>
  <si>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</si>
  <si>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</si>
  <si>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</si>
  <si>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</si>
  <si>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</si>
  <si>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</si>
  <si>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</si>
  <si>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</si>
  <si>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</si>
  <si>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</si>
  <si>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</si>
  <si>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</si>
  <si>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</si>
  <si>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</si>
  <si>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</si>
  <si>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</si>
  <si>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</si>
  <si>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</si>
  <si>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</si>
  <si>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</si>
  <si>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</si>
  <si>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</si>
  <si>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</si>
  <si>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</si>
  <si>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</si>
  <si>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</si>
  <si>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</si>
  <si>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</si>
  <si>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</si>
  <si>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</si>
  <si>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</si>
  <si>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</si>
  <si>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</si>
  <si>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</si>
  <si>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</si>
  <si>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</si>
  <si>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</si>
  <si>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</si>
  <si>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</si>
  <si>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</si>
  <si>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</si>
  <si>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</si>
  <si>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</si>
  <si>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</si>
  <si>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</si>
  <si>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</si>
  <si>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</si>
  <si>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</si>
  <si>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</si>
  <si>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</si>
  <si>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</si>
  <si>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</si>
  <si>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</si>
  <si>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</si>
  <si>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</si>
  <si>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</si>
  <si>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</si>
  <si>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</si>
  <si>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</si>
  <si>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</si>
  <si>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</si>
  <si>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</si>
  <si>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</si>
  <si>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</si>
  <si>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</si>
  <si>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</si>
  <si>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</si>
  <si>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</si>
  <si>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</si>
  <si>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</si>
  <si>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</si>
  <si>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</si>
  <si>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</si>
  <si>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</si>
  <si>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</si>
  <si>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</si>
  <si>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</si>
  <si>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</si>
  <si>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</si>
  <si>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</si>
  <si>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</si>
  <si>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</si>
  <si>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</si>
  <si>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</si>
  <si>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</si>
  <si>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</si>
  <si>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</si>
  <si>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</si>
  <si>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</si>
  <si>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</si>
  <si>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</si>
  <si>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</si>
  <si>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</si>
  <si>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</si>
  <si>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</si>
  <si>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</si>
  <si>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</si>
  <si>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</si>
  <si>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</si>
  <si>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</si>
  <si>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</si>
  <si>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</si>
  <si>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</si>
  <si>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</si>
  <si>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</si>
  <si>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</si>
  <si>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</si>
  <si>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</si>
  <si>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</si>
  <si>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</si>
  <si>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</si>
  <si>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</si>
  <si>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</si>
  <si>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</si>
  <si>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</si>
  <si>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</si>
  <si>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</si>
  <si>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</si>
  <si>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</si>
  <si>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</si>
  <si>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</si>
  <si>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</si>
  <si>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</si>
  <si>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</si>
  <si>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</si>
  <si>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</si>
  <si>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</si>
  <si>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</si>
  <si>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</si>
  <si>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</si>
  <si>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</si>
  <si>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</si>
  <si>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</si>
  <si>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</si>
  <si>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</si>
  <si>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</si>
  <si>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</si>
  <si>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</si>
  <si>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</si>
  <si>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</si>
  <si>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</si>
  <si>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</si>
  <si>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</si>
  <si>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</si>
  <si>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</si>
  <si>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</si>
  <si>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</si>
  <si>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</si>
  <si>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</si>
  <si>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</si>
  <si>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</si>
  <si>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</si>
  <si>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</si>
  <si>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</si>
  <si>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</si>
  <si>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</si>
  <si>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</si>
  <si>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</si>
  <si>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</si>
  <si>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</si>
  <si>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</si>
  <si>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</si>
  <si>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</si>
  <si>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</si>
  <si>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</si>
  <si>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</si>
  <si>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</si>
  <si>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</si>
  <si>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</si>
  <si>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</si>
  <si>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</si>
  <si>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</si>
  <si>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</si>
  <si>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</si>
  <si>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</si>
  <si>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</si>
  <si>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</si>
  <si>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</si>
  <si>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</si>
  <si>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</si>
  <si>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</si>
  <si>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</si>
  <si>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</si>
  <si>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</si>
  <si>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</si>
  <si>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</si>
  <si>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</si>
  <si>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</si>
  <si>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</si>
  <si>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</si>
  <si>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</si>
  <si>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</si>
  <si>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</si>
  <si>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</si>
  <si>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</si>
  <si>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</si>
  <si>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</si>
  <si>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</si>
  <si>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</si>
  <si>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</si>
  <si>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</si>
  <si>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</si>
  <si>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</si>
  <si>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</si>
  <si>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</si>
  <si>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</si>
  <si>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</si>
  <si>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</si>
  <si>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</si>
  <si>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</si>
  <si>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</si>
  <si>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</si>
  <si>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</si>
  <si>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</si>
  <si>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</si>
  <si>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</si>
  <si>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</si>
  <si>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</si>
  <si>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</si>
  <si>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</si>
  <si>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</si>
  <si>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</si>
  <si>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</si>
  <si>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</si>
  <si>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</si>
  <si>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</si>
  <si>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</si>
  <si>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</si>
  <si>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</si>
  <si>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</si>
  <si>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</si>
  <si>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</si>
  <si>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</si>
  <si>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</si>
  <si>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</si>
  <si>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</si>
  <si>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</si>
  <si>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</si>
  <si>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</si>
  <si>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</si>
  <si>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</si>
  <si>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</si>
  <si>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</si>
  <si>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</si>
  <si>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</si>
  <si>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</si>
  <si>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</si>
  <si>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</si>
  <si>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</si>
  <si>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</si>
  <si>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</si>
  <si>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</si>
  <si>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</si>
  <si>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</si>
  <si>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</si>
  <si>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</si>
  <si>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</si>
  <si>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</si>
  <si>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</si>
  <si>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</si>
  <si>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</si>
  <si>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</si>
  <si>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</si>
  <si>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</si>
  <si>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</si>
  <si>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</si>
  <si>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</si>
  <si>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</si>
  <si>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</si>
  <si>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</si>
  <si>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</si>
  <si>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</si>
  <si>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</si>
  <si>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</si>
  <si>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</si>
  <si>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</si>
  <si>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</si>
  <si>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</si>
  <si>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</si>
  <si>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</si>
  <si>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</si>
  <si>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</si>
  <si>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</si>
  <si>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</si>
  <si>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</si>
  <si>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</si>
  <si>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</si>
  <si>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</si>
  <si>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</si>
  <si>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</si>
  <si>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</si>
  <si>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</si>
  <si>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</si>
  <si>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</si>
  <si>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</si>
  <si>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</si>
  <si>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</si>
  <si>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</si>
  <si>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</si>
  <si>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</si>
  <si>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</si>
  <si>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</si>
  <si>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</si>
  <si>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</si>
  <si>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</si>
  <si>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</si>
  <si>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</si>
  <si>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</si>
  <si>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</si>
  <si>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</si>
  <si>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</si>
  <si>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</si>
  <si>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</si>
  <si>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</si>
  <si>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</si>
  <si>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</si>
  <si>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</si>
  <si>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</si>
  <si>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</si>
  <si>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</si>
  <si>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</si>
  <si>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</si>
  <si>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</si>
  <si>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</si>
  <si>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</si>
  <si>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</si>
  <si>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</si>
  <si>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</si>
  <si>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</si>
  <si>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</si>
  <si>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</si>
  <si>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</si>
  <si>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</si>
  <si>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</si>
  <si>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</si>
  <si>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</si>
  <si>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</si>
  <si>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</si>
  <si>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</si>
  <si>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</si>
  <si>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</si>
  <si>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</si>
  <si>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</si>
  <si>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</si>
  <si>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</si>
  <si>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</si>
  <si>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</si>
  <si>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</si>
  <si>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</si>
  <si>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</si>
  <si>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</si>
  <si>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</si>
  <si>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</si>
  <si>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</si>
  <si>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</si>
  <si>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</si>
  <si>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</si>
  <si>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</si>
  <si>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</si>
  <si>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</si>
  <si>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</si>
  <si>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</si>
  <si>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</si>
  <si>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</si>
  <si>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</si>
  <si>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</si>
  <si>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</si>
  <si>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</si>
  <si>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</si>
  <si>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</si>
  <si>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</si>
  <si>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</si>
  <si>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</si>
  <si>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</si>
  <si>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</si>
  <si>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</si>
  <si>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</si>
  <si>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</si>
  <si>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</si>
  <si>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</si>
  <si>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</si>
  <si>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</si>
  <si>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</si>
  <si>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</si>
  <si>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</si>
  <si>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</si>
  <si>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</si>
  <si>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</si>
  <si>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</si>
  <si>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</si>
  <si>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</si>
  <si>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</si>
  <si>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</si>
  <si>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</si>
  <si>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</si>
  <si>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</si>
  <si>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</si>
  <si>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</si>
  <si>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</si>
  <si>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</si>
  <si>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</si>
  <si>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</si>
  <si>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</si>
  <si>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</si>
  <si>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</si>
  <si>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</si>
  <si>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</si>
  <si>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</si>
  <si>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</si>
  <si>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</si>
  <si>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</si>
  <si>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</si>
  <si>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</si>
  <si>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</si>
  <si>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</si>
  <si>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</si>
  <si>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</si>
  <si>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</si>
  <si>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</si>
  <si>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</si>
  <si>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</si>
  <si>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</si>
  <si>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</si>
  <si>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</si>
  <si>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</si>
  <si>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</si>
  <si>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</si>
  <si>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</si>
  <si>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</si>
  <si>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</si>
  <si>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</si>
  <si>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</si>
  <si>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</si>
  <si>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</si>
  <si>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</si>
  <si>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</si>
  <si>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</si>
  <si>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</si>
  <si>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</si>
  <si>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</si>
  <si>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</si>
  <si>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</si>
  <si>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</si>
  <si>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</si>
  <si>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</si>
  <si>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</si>
  <si>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</si>
  <si>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</si>
  <si>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</si>
  <si>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</si>
  <si>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</si>
  <si>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</si>
  <si>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</si>
  <si>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</si>
  <si>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</si>
  <si>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</si>
  <si>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</si>
  <si>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</si>
  <si>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</si>
  <si>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</si>
  <si>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</si>
  <si>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</si>
  <si>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</si>
  <si>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</si>
  <si>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</si>
  <si>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</si>
  <si>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</si>
  <si>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</si>
  <si>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</si>
  <si>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</si>
  <si>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</si>
  <si>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</si>
  <si>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</si>
  <si>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</si>
  <si>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</si>
  <si>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</si>
  <si>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</si>
  <si>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</si>
  <si>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</si>
  <si>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</si>
  <si>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</si>
  <si>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</si>
  <si>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</si>
  <si>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</si>
  <si>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</si>
  <si>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</si>
  <si>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</si>
  <si>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</si>
  <si>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</si>
  <si>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</si>
  <si>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</si>
  <si>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</si>
  <si>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</si>
  <si>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</si>
  <si>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</si>
  <si>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</si>
  <si>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</si>
  <si>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</si>
  <si>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</si>
  <si>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</si>
  <si>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</si>
  <si>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</si>
  <si>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</si>
  <si>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</si>
  <si>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</si>
  <si>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</si>
  <si>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</si>
  <si>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</si>
  <si>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</si>
  <si>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</si>
  <si>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</si>
  <si>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</si>
  <si>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</si>
  <si>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</si>
  <si>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</si>
  <si>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</si>
  <si>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</si>
  <si>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</si>
  <si>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</si>
  <si>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</si>
  <si>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</si>
  <si>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</si>
  <si>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</si>
  <si>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</si>
  <si>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</si>
  <si>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</si>
  <si>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</si>
  <si>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</si>
  <si>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</si>
  <si>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</si>
  <si>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</si>
  <si>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</si>
  <si>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</si>
  <si>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</si>
  <si>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</si>
  <si>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</si>
  <si>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</si>
  <si>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</si>
  <si>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</si>
  <si>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</si>
  <si>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</si>
  <si>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</si>
  <si>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</si>
  <si>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</si>
  <si>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</si>
  <si>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</si>
  <si>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</si>
  <si>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</si>
  <si>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</si>
  <si>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</si>
  <si>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</si>
  <si>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</si>
  <si>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</si>
  <si>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</si>
  <si>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</si>
  <si>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</si>
  <si>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</si>
  <si>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</si>
  <si>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</si>
  <si>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</si>
  <si>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</si>
  <si>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</si>
  <si>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</si>
  <si>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</si>
  <si>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</si>
  <si>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</si>
  <si>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</si>
  <si>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</si>
  <si>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</si>
  <si>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</si>
  <si>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</si>
  <si>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</si>
  <si>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</si>
  <si>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</si>
  <si>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</si>
  <si>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</si>
  <si>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</si>
  <si>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</si>
  <si>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</si>
  <si>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</si>
  <si>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</si>
  <si>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</si>
  <si>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</si>
  <si>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</si>
  <si>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</si>
  <si>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</si>
  <si>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</si>
  <si>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</si>
  <si>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</si>
  <si>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</si>
  <si>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</si>
  <si>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</si>
  <si>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</si>
  <si>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</si>
  <si>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</si>
  <si>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</si>
  <si>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</si>
  <si>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</si>
  <si>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</si>
  <si>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</si>
  <si>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</si>
  <si>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</si>
  <si>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</si>
  <si>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</si>
  <si>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</si>
  <si>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</si>
  <si>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</si>
  <si>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</si>
  <si>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</si>
  <si>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</si>
  <si>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</si>
  <si>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</si>
  <si>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</si>
  <si>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</si>
  <si>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</si>
  <si>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</si>
  <si>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</si>
  <si>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</si>
  <si>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</si>
  <si>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</si>
  <si>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</si>
  <si>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</si>
  <si>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</si>
  <si>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</si>
  <si>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</si>
  <si>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</si>
  <si>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</si>
  <si>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</si>
  <si>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</si>
  <si>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</si>
  <si>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</si>
  <si>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</si>
  <si>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</si>
  <si>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</si>
  <si>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</si>
  <si>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</si>
  <si>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</si>
  <si>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</si>
  <si>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</si>
  <si>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</si>
  <si>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</si>
  <si>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</si>
  <si>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</si>
  <si>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</si>
  <si>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</si>
  <si>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</si>
  <si>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</si>
  <si>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</si>
  <si>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</si>
  <si>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</si>
  <si>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</si>
  <si>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</si>
  <si>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</si>
  <si>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</si>
  <si>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</si>
  <si>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</si>
  <si>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</si>
  <si>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</si>
  <si>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</si>
  <si>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</si>
  <si>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</si>
  <si>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</si>
  <si>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</si>
  <si>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</si>
  <si>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</si>
  <si>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</si>
  <si>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</si>
  <si>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</si>
  <si>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</si>
  <si>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</si>
  <si>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</si>
  <si>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</si>
  <si>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</si>
  <si>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</si>
  <si>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</si>
  <si>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</si>
  <si>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</si>
  <si>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</si>
  <si>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</si>
  <si>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</si>
  <si>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</si>
  <si>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</si>
  <si>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</si>
  <si>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</si>
  <si>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</si>
  <si>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</si>
  <si>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</si>
  <si>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</si>
  <si>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</si>
  <si>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</si>
  <si>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</si>
  <si>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</si>
  <si>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</si>
  <si>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</si>
  <si>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</si>
  <si>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</si>
  <si>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</si>
  <si>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</si>
  <si>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</si>
  <si>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</si>
  <si>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</si>
  <si>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</si>
  <si>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</si>
  <si>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</si>
  <si>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</si>
  <si>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</si>
  <si>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</si>
  <si>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</si>
  <si>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</si>
  <si>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</si>
  <si>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</si>
  <si>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</si>
  <si>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</si>
  <si>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</si>
  <si>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</si>
  <si>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</si>
  <si>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</si>
  <si>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</si>
  <si>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</si>
  <si>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</si>
  <si>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</si>
  <si>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</si>
  <si>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</si>
  <si>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</si>
  <si>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</si>
  <si>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</si>
  <si>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</si>
  <si>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</si>
  <si>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</si>
  <si>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</si>
  <si>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</si>
  <si>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</si>
  <si>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</si>
  <si>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</si>
  <si>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</si>
  <si>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</si>
  <si>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</si>
  <si>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</si>
  <si>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</si>
  <si>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</si>
  <si>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</si>
  <si>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</si>
  <si>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</si>
  <si>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</si>
  <si>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</si>
  <si>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</si>
  <si>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</si>
  <si>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</si>
  <si>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</si>
  <si>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</si>
  <si>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</si>
  <si>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</si>
  <si>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</si>
  <si>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</si>
  <si>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</si>
  <si>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</si>
  <si>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</si>
  <si>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</si>
  <si>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</si>
  <si>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</si>
  <si>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</si>
  <si>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</si>
  <si>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</si>
  <si>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</si>
  <si>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</si>
  <si>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</si>
  <si>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</si>
  <si>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</si>
  <si>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</si>
  <si>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</si>
  <si>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</si>
  <si>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</si>
  <si>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</si>
  <si>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</si>
  <si>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</si>
  <si>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</si>
  <si>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</si>
  <si>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</si>
  <si>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</si>
  <si>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</si>
  <si>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</si>
  <si>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</si>
  <si>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</si>
  <si>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</si>
  <si>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</si>
  <si>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</si>
  <si>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</si>
  <si>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</si>
  <si>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</si>
  <si>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</si>
  <si>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</si>
  <si>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</si>
  <si>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</si>
  <si>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</si>
  <si>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</si>
  <si>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</si>
  <si>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</si>
  <si>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</si>
  <si>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</si>
  <si>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</si>
  <si>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</si>
  <si>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</si>
  <si>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</si>
  <si>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</si>
  <si>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</si>
  <si>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</si>
  <si>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</si>
  <si>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</si>
  <si>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</si>
  <si>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</si>
  <si>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</si>
  <si>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</si>
  <si>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</si>
  <si>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</si>
  <si>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</si>
  <si>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</si>
  <si>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</si>
  <si>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</si>
  <si>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</si>
  <si>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</si>
  <si>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</si>
  <si>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</si>
  <si>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</si>
  <si>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</si>
  <si>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</si>
  <si>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</si>
  <si>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</si>
  <si>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</si>
  <si>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</si>
  <si>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</si>
  <si>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</si>
  <si>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</si>
  <si>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</si>
  <si>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</si>
  <si>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</si>
  <si>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</si>
  <si>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</si>
  <si>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</si>
  <si>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</si>
  <si>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</si>
  <si>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</si>
  <si>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</si>
  <si>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</si>
  <si>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</si>
  <si>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</si>
  <si>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</si>
  <si>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</si>
  <si>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</si>
  <si>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</si>
  <si>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</si>
  <si>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</si>
  <si>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</si>
  <si>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</si>
  <si>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</si>
  <si>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</si>
  <si>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</si>
  <si>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</si>
  <si>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</si>
  <si>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</si>
  <si>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</si>
  <si>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</si>
  <si>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</si>
  <si>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</si>
  <si>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</si>
  <si>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</si>
  <si>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</si>
  <si>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</si>
  <si>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</si>
  <si>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</si>
  <si>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</si>
  <si>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</si>
  <si>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</si>
  <si>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</si>
  <si>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</si>
  <si>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</si>
  <si>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</si>
  <si>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</si>
  <si>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</si>
  <si>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</si>
  <si>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</si>
  <si>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</si>
  <si>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</si>
  <si>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</si>
  <si>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</si>
  <si>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</si>
  <si>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</si>
  <si>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</si>
  <si>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</si>
  <si>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</si>
  <si>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</si>
  <si>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</si>
  <si>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</si>
  <si>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</si>
  <si>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</si>
  <si>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</si>
  <si>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</si>
  <si>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</si>
  <si>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</si>
  <si>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</si>
  <si>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</si>
  <si>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</si>
  <si>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</si>
  <si>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</si>
  <si>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</si>
  <si>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</si>
  <si>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</si>
  <si>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</si>
  <si>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</si>
  <si>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</si>
  <si>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</si>
  <si>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</si>
  <si>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</si>
  <si>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</si>
  <si>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</si>
  <si>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</si>
  <si>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</si>
  <si>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</si>
  <si>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</si>
  <si>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</si>
  <si>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</si>
  <si>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</si>
  <si>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</si>
  <si>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</si>
  <si>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</si>
  <si>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</si>
  <si>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</si>
  <si>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</si>
  <si>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</si>
  <si>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</si>
  <si>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</si>
  <si>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</si>
  <si>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</si>
  <si>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</si>
  <si>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</si>
  <si>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</si>
  <si>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</si>
  <si>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</si>
  <si>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</si>
  <si>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</si>
  <si>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</si>
  <si>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</si>
  <si>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</si>
  <si>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</si>
  <si>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</si>
  <si>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</si>
  <si>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</si>
  <si>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</si>
  <si>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</si>
  <si>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</si>
  <si>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</si>
  <si>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</si>
  <si>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</si>
  <si>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</si>
  <si>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</si>
  <si>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</si>
  <si>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</si>
  <si>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</si>
  <si>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</si>
  <si>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</si>
  <si>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</si>
  <si>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</si>
  <si>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</si>
  <si>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</si>
  <si>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</si>
  <si>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</si>
  <si>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</si>
  <si>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</si>
  <si>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</si>
  <si>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</si>
  <si>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</si>
  <si>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</si>
  <si>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</si>
  <si>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</si>
  <si>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</si>
  <si>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</si>
  <si>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</si>
  <si>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</si>
  <si>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</si>
  <si>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</si>
  <si>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</si>
  <si>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</si>
  <si>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</si>
  <si>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</si>
  <si>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</si>
  <si>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</si>
  <si>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</si>
  <si>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</si>
  <si>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</si>
  <si>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</si>
  <si>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</si>
  <si>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</si>
  <si>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</si>
  <si>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</si>
  <si>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</si>
  <si>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</si>
  <si>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</si>
  <si>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</si>
  <si>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</si>
  <si>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</si>
  <si>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</si>
  <si>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</si>
  <si>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</si>
  <si>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</si>
  <si>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</si>
  <si>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</si>
  <si>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</si>
  <si>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</si>
  <si>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</si>
  <si>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</si>
  <si>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</si>
  <si>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</si>
  <si>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</si>
  <si>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</si>
  <si>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</si>
  <si>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</si>
  <si>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</si>
  <si>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</si>
  <si>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</si>
  <si>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</si>
  <si>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</si>
  <si>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</si>
  <si>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</si>
  <si>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</si>
  <si>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</si>
  <si>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</si>
  <si>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</si>
  <si>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</si>
  <si>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</si>
  <si>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</si>
  <si>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</si>
  <si>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</si>
  <si>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</si>
  <si>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</si>
  <si>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</si>
  <si>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</si>
  <si>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</si>
  <si>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</si>
  <si>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</si>
  <si>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</si>
  <si>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</si>
  <si>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</si>
  <si>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</si>
  <si>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</si>
  <si>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</si>
  <si>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</si>
  <si>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</si>
  <si>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</si>
  <si>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</si>
  <si>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</si>
  <si>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</si>
  <si>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</si>
  <si>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</si>
  <si>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</si>
  <si>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</si>
  <si>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</si>
  <si>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</si>
  <si>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</si>
  <si>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</si>
  <si>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</si>
  <si>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</si>
  <si>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</si>
  <si>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</si>
  <si>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</si>
  <si>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</si>
  <si>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</si>
  <si>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</si>
  <si>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</si>
  <si>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</si>
  <si>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</si>
  <si>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</si>
  <si>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</si>
  <si>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</si>
  <si>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</si>
  <si>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</si>
  <si>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</si>
  <si>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</si>
  <si>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</si>
  <si>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</si>
  <si>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</si>
  <si>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</si>
  <si>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</si>
  <si>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</si>
  <si>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</si>
  <si>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</si>
  <si>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</si>
  <si>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</si>
  <si>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</si>
  <si>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</si>
  <si>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</si>
  <si>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</si>
  <si>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</si>
  <si>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</si>
  <si>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</si>
  <si>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</si>
  <si>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</si>
  <si>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</si>
  <si>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</si>
  <si>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</si>
  <si>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</si>
  <si>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</si>
  <si>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</si>
  <si>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</si>
  <si>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</si>
  <si>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</si>
  <si>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</si>
  <si>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</si>
  <si>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</si>
  <si>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</si>
  <si>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</si>
  <si>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</si>
  <si>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</si>
  <si>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</si>
  <si>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</si>
  <si>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</si>
  <si>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</si>
  <si>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</si>
  <si>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</si>
  <si>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</si>
  <si>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</si>
  <si>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</si>
  <si>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</si>
  <si>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</si>
  <si>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</si>
  <si>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</si>
  <si>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</si>
  <si>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</si>
  <si>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</si>
  <si>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</si>
  <si>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</si>
  <si>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</si>
  <si>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</si>
  <si>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</si>
  <si>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</si>
  <si>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</si>
  <si>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</si>
  <si>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</si>
  <si>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</si>
  <si>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</si>
  <si>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</si>
  <si>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</si>
  <si>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</si>
  <si>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</si>
  <si>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</si>
  <si>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</si>
  <si>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</si>
  <si>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</si>
  <si>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</si>
  <si>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</si>
  <si>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</si>
  <si>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</si>
  <si>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</si>
  <si>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</si>
  <si>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</si>
  <si>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</si>
  <si>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</si>
  <si>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</si>
  <si>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</si>
  <si>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</si>
  <si>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</si>
  <si>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</si>
  <si>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</si>
  <si>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</si>
  <si>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</si>
  <si>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</si>
  <si>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</si>
  <si>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</si>
  <si>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</si>
  <si>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</si>
  <si>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</si>
  <si>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</si>
  <si>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</si>
  <si>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</si>
  <si>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</si>
  <si>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</si>
  <si>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</si>
  <si>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</si>
  <si>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</si>
  <si>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</si>
  <si>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</si>
  <si>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</si>
  <si>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</si>
  <si>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</si>
  <si>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</si>
  <si>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</si>
  <si>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</si>
  <si>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</si>
  <si>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</si>
  <si>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</si>
  <si>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</si>
  <si>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</si>
  <si>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</si>
  <si>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</si>
  <si>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</si>
  <si>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</si>
  <si>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</si>
  <si>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</si>
  <si>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</si>
  <si>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</si>
  <si>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</si>
  <si>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</si>
  <si>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</si>
  <si>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</si>
  <si>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</si>
  <si>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</si>
  <si>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</si>
  <si>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</si>
  <si>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</si>
  <si>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</si>
  <si>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</si>
  <si>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</si>
  <si>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</si>
  <si>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</si>
  <si>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</si>
  <si>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</si>
  <si>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</si>
  <si>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</si>
  <si>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</si>
  <si>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</si>
  <si>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</si>
  <si>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</si>
  <si>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</si>
  <si>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</si>
  <si>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</si>
  <si>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</si>
  <si>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</si>
  <si>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</si>
  <si>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</si>
  <si>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</si>
  <si>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</si>
  <si>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</si>
  <si>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</si>
  <si>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</si>
  <si>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</si>
  <si>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</si>
  <si>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</si>
  <si>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</si>
  <si>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</si>
  <si>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</si>
  <si>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</si>
  <si>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</si>
  <si>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</si>
  <si>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</si>
  <si>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</si>
  <si>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</si>
  <si>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</si>
  <si>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</si>
  <si>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</si>
  <si>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</si>
  <si>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</si>
  <si>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</si>
  <si>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</si>
  <si>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</si>
  <si>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</si>
  <si>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</si>
  <si>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</si>
  <si>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</si>
  <si>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</si>
  <si>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</si>
  <si>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</si>
  <si>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</si>
  <si>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</si>
  <si>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</si>
  <si>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</si>
  <si>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</si>
  <si>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</si>
  <si>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</si>
  <si>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</si>
  <si>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</si>
  <si>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</si>
  <si>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</si>
  <si>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</si>
  <si>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</si>
  <si>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</si>
  <si>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</si>
  <si>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</si>
  <si>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</si>
  <si>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</si>
  <si>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</si>
  <si>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</si>
  <si>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</si>
  <si>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</si>
  <si>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</si>
  <si>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</si>
  <si>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</si>
  <si>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</si>
  <si>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</si>
  <si>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</si>
  <si>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</si>
  <si>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</si>
  <si>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</si>
  <si>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</si>
  <si>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</si>
  <si>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</si>
  <si>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</si>
  <si>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</si>
  <si>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</si>
  <si>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</si>
  <si>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</si>
  <si>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</si>
  <si>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</si>
  <si>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</si>
  <si>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</si>
  <si>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</si>
  <si>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</si>
  <si>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</si>
  <si>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</si>
  <si>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</si>
  <si>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</si>
  <si>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</si>
  <si>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</si>
  <si>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</si>
  <si>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</si>
  <si>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</si>
  <si>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</si>
  <si>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</si>
  <si>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</si>
  <si>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</si>
  <si>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</si>
  <si>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</si>
  <si>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</si>
  <si>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</si>
  <si>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</si>
  <si>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</si>
  <si>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</si>
  <si>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</si>
  <si>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</si>
  <si>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</si>
  <si>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</si>
  <si>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</si>
  <si>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</si>
  <si>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</si>
  <si>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</si>
  <si>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</si>
  <si>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</si>
  <si>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</si>
  <si>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</si>
  <si>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</si>
  <si>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</si>
  <si>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</si>
  <si>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</si>
  <si>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</si>
  <si>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</si>
  <si>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</si>
  <si>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</si>
  <si>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</si>
  <si>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</si>
  <si>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</si>
  <si>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</si>
  <si>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</si>
  <si>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</si>
  <si>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</si>
  <si>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</si>
  <si>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</si>
  <si>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</si>
  <si>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</si>
  <si>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</si>
  <si>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</si>
  <si>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</si>
  <si>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</si>
  <si>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</si>
  <si>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</si>
  <si>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</si>
  <si>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</si>
  <si>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</si>
  <si>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</si>
  <si>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</si>
  <si>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</si>
  <si>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</si>
  <si>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</si>
  <si>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</si>
  <si>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</si>
  <si>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</si>
  <si>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</si>
  <si>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</si>
  <si>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</si>
  <si>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</si>
  <si>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</si>
  <si>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</si>
  <si>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</si>
  <si>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</si>
  <si>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</si>
  <si>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</si>
  <si>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</si>
  <si>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</si>
  <si>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</si>
  <si>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</si>
  <si>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</si>
  <si>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</si>
  <si>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</si>
  <si>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</si>
  <si>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</si>
  <si>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</si>
  <si>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</si>
  <si>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</si>
  <si>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</si>
  <si>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</si>
  <si>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</si>
  <si>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</si>
  <si>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</si>
  <si>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</si>
  <si>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</si>
  <si>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</si>
  <si>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</si>
  <si>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</si>
  <si>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</si>
  <si>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</si>
  <si>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</si>
  <si>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</si>
  <si>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</si>
  <si>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</si>
  <si>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</si>
  <si>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</si>
  <si>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</si>
  <si>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</si>
  <si>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</si>
  <si>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</si>
  <si>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</si>
  <si>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</si>
  <si>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</si>
  <si>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</si>
  <si>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</si>
  <si>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</si>
  <si>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</si>
  <si>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</si>
  <si>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</si>
  <si>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</si>
  <si>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</si>
  <si>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</si>
  <si>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</si>
  <si>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</si>
  <si>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</si>
  <si>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</si>
  <si>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</si>
  <si>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</si>
  <si>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</si>
  <si>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</si>
  <si>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</si>
  <si>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</si>
  <si>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</si>
  <si>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</si>
  <si>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</si>
  <si>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</si>
  <si>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</si>
  <si>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</si>
  <si>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</si>
  <si>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</si>
  <si>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</si>
  <si>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</si>
  <si>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</si>
  <si>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</si>
  <si>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</si>
  <si>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</si>
  <si>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</si>
  <si>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</si>
  <si>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</si>
  <si>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</si>
  <si>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</si>
  <si>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</si>
  <si>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</si>
  <si>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</si>
  <si>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</si>
  <si>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</si>
  <si>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</si>
  <si>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</si>
  <si>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</si>
  <si>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</si>
  <si>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</si>
  <si>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</si>
  <si>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</si>
  <si>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</si>
  <si>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</si>
  <si>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</si>
  <si>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</si>
  <si>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</si>
  <si>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</si>
  <si>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</si>
  <si>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</si>
  <si>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</si>
  <si>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</si>
  <si>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</si>
  <si>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</si>
  <si>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</si>
  <si>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</si>
  <si>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</si>
  <si>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</si>
  <si>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</si>
  <si>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</si>
  <si>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</si>
  <si>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</si>
  <si>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</si>
  <si>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</si>
  <si>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</si>
  <si>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</si>
  <si>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</si>
  <si>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</si>
  <si>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</si>
  <si>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</si>
  <si>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</si>
  <si>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</si>
  <si>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</si>
  <si>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</si>
  <si>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</si>
  <si>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</si>
  <si>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</si>
  <si>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</si>
  <si>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</si>
  <si>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</si>
  <si>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</si>
  <si>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</si>
  <si>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</si>
  <si>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</si>
  <si>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</si>
  <si>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</si>
  <si>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</si>
  <si>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</si>
  <si>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</si>
  <si>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</si>
  <si>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</si>
  <si>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</si>
  <si>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</si>
  <si>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</si>
  <si>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</si>
  <si>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</si>
  <si>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</si>
  <si>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</si>
  <si>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</si>
  <si>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</si>
  <si>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</si>
  <si>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</si>
  <si>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</si>
  <si>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</si>
  <si>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</si>
  <si>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</si>
  <si>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</si>
  <si>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</si>
  <si>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</si>
  <si>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</si>
  <si>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</si>
  <si>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</si>
  <si>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</si>
  <si>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</si>
  <si>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</si>
  <si>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</si>
  <si>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</si>
  <si>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</si>
  <si>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</si>
  <si>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</si>
  <si>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</si>
  <si>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</si>
  <si>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</si>
  <si>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</si>
  <si>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</si>
  <si>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</si>
  <si>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</si>
  <si>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</si>
  <si>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</si>
  <si>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</si>
  <si>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</si>
  <si>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</si>
  <si>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</si>
  <si>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</si>
  <si>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</si>
  <si>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</si>
  <si>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</si>
  <si>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</si>
  <si>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</si>
  <si>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</si>
  <si>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</si>
  <si>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</si>
  <si>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</si>
  <si>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</si>
  <si>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</si>
  <si>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</si>
  <si>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</si>
  <si>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</si>
  <si>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</si>
  <si>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</si>
  <si>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</si>
  <si>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</si>
  <si>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</si>
  <si>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</si>
  <si>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</si>
  <si>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</si>
  <si>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</si>
  <si>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</si>
  <si>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</si>
  <si>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</si>
  <si>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</si>
  <si>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</si>
  <si>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</si>
  <si>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</si>
  <si>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</si>
  <si>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</si>
  <si>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</si>
  <si>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</si>
  <si>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</si>
  <si>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</si>
  <si>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</si>
  <si>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</si>
  <si>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</si>
  <si>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</si>
  <si>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</si>
  <si>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</si>
  <si>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</si>
  <si>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</si>
  <si>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</si>
  <si>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</si>
  <si>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</si>
  <si>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</si>
  <si>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</si>
  <si>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</si>
  <si>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</si>
  <si>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</si>
  <si>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</si>
  <si>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</si>
  <si>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</si>
  <si>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</si>
  <si>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</si>
  <si>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</si>
  <si>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</si>
  <si>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</si>
  <si>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</si>
  <si>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</si>
  <si>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</si>
  <si>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</si>
  <si>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</si>
  <si>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</si>
  <si>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</si>
  <si>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</si>
  <si>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</si>
  <si>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</si>
  <si>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</si>
  <si>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</si>
  <si>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</si>
  <si>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</si>
  <si>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</si>
  <si>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</si>
  <si>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</si>
  <si>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</si>
  <si>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</si>
  <si>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</si>
  <si>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</si>
  <si>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</si>
  <si>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</si>
  <si>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</si>
  <si>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</si>
  <si>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</si>
  <si>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</si>
  <si>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</si>
  <si>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</si>
  <si>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</si>
  <si>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</si>
  <si>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</si>
  <si>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</si>
  <si>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</si>
  <si>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</si>
  <si>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</si>
  <si>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</si>
  <si>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</si>
  <si>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</si>
  <si>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</si>
  <si>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</si>
  <si>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</si>
  <si>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</si>
  <si>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</si>
  <si>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</si>
  <si>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</si>
  <si>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</si>
  <si>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</si>
  <si>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</si>
  <si>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</si>
  <si>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</si>
  <si>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</si>
  <si>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</si>
  <si>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</si>
  <si>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</si>
  <si>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</si>
  <si>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</si>
  <si>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</si>
  <si>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</si>
  <si>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</si>
  <si>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</si>
  <si>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</si>
  <si>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</si>
  <si>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</si>
  <si>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</si>
  <si>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</si>
  <si>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</si>
  <si>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</si>
  <si>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</si>
  <si>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</si>
  <si>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</si>
  <si>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</si>
  <si>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</si>
  <si>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</si>
  <si>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</si>
  <si>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</si>
  <si>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</si>
  <si>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</si>
  <si>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</si>
  <si>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</si>
  <si>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</si>
  <si>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</si>
  <si>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</si>
  <si>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</si>
  <si>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</si>
  <si>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</si>
  <si>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</si>
  <si>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</si>
  <si>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</si>
  <si>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</si>
  <si>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</si>
  <si>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</si>
  <si>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</si>
  <si>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</si>
  <si>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</si>
  <si>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</si>
  <si>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</si>
  <si>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</si>
  <si>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</si>
  <si>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</si>
  <si>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</si>
  <si>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</si>
  <si>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</si>
  <si>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</si>
  <si>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</si>
  <si>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</si>
  <si>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</si>
  <si>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</si>
  <si>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</si>
  <si>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</si>
  <si>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</si>
  <si>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</si>
  <si>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</si>
  <si>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</si>
  <si>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</si>
  <si>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</si>
  <si>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</si>
  <si>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</si>
  <si>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</si>
  <si>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</si>
  <si>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</si>
  <si>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</si>
  <si>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</si>
  <si>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</si>
  <si>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</si>
  <si>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</si>
  <si>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</si>
  <si>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</si>
  <si>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</si>
  <si>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</si>
  <si>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</si>
  <si>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</si>
  <si>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</si>
  <si>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</si>
  <si>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</si>
  <si>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</si>
  <si>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</si>
  <si>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</si>
  <si>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</si>
  <si>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</si>
  <si>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</si>
  <si>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</si>
  <si>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</si>
  <si>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</si>
  <si>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</si>
  <si>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</si>
  <si>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</si>
  <si>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</si>
  <si>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</si>
  <si>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</si>
  <si>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</si>
  <si>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</si>
  <si>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</si>
  <si>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</si>
  <si>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</si>
  <si>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</si>
  <si>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</si>
  <si>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</si>
  <si>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</si>
  <si>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</si>
  <si>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</si>
  <si>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</si>
  <si>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</si>
  <si>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</si>
  <si>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</si>
  <si>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</si>
  <si>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</si>
  <si>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</si>
  <si>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</si>
  <si>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</si>
  <si>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</si>
  <si>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</si>
  <si>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</si>
  <si>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</si>
  <si>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</si>
  <si>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</si>
  <si>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</si>
  <si>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</si>
  <si>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</si>
  <si>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</si>
  <si>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</si>
  <si>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</si>
  <si>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</si>
  <si>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</si>
  <si>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</si>
  <si>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</si>
  <si>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</si>
  <si>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</si>
  <si>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</si>
  <si>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</si>
  <si>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</si>
  <si>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</si>
  <si>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</si>
  <si>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</si>
  <si>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</si>
  <si>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</si>
  <si>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</si>
  <si>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</si>
  <si>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</si>
  <si>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</si>
  <si>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</si>
  <si>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</si>
  <si>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</si>
  <si>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</si>
  <si>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</si>
  <si>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</si>
  <si>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</si>
  <si>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</si>
  <si>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</si>
  <si>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</si>
  <si>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</si>
  <si>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</si>
  <si>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</si>
  <si>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</si>
  <si>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</si>
  <si>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</si>
  <si>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</si>
  <si>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</si>
  <si>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</si>
  <si>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</si>
  <si>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</si>
  <si>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</si>
  <si>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</si>
  <si>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</si>
  <si>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</si>
  <si>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</si>
  <si>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</si>
  <si>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</si>
  <si>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</si>
  <si>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</si>
  <si>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</si>
  <si>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</si>
  <si>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</si>
  <si>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</si>
  <si>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</si>
  <si>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</si>
  <si>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</si>
  <si>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</si>
  <si>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</si>
  <si>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</si>
  <si>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</si>
  <si>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</si>
  <si>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</si>
  <si>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</si>
  <si>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</si>
  <si>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</si>
  <si>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</si>
  <si>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</si>
  <si>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</si>
  <si>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</si>
  <si>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</si>
  <si>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</si>
  <si>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</si>
  <si>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</si>
  <si>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</si>
  <si>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</si>
  <si>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</si>
  <si>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</si>
  <si>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</si>
  <si>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</si>
  <si>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</si>
  <si>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</si>
  <si>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</si>
  <si>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</si>
  <si>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</si>
  <si>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</si>
  <si>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</si>
  <si>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</si>
  <si>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</si>
  <si>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</si>
  <si>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</si>
  <si>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</si>
  <si>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</si>
  <si>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</si>
  <si>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</si>
  <si>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</si>
  <si>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</si>
  <si>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</si>
  <si>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</si>
  <si>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</si>
  <si>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</si>
  <si>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</si>
  <si>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</si>
  <si>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</si>
  <si>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</si>
  <si>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</si>
  <si>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</si>
  <si>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</si>
  <si>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</si>
  <si>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</si>
  <si>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</si>
  <si>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</si>
  <si>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</si>
  <si>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</si>
  <si>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</si>
  <si>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</si>
  <si>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</si>
  <si>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</si>
  <si>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</si>
  <si>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</si>
  <si>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</si>
  <si>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</si>
  <si>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</si>
  <si>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</si>
  <si>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</si>
  <si>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</si>
  <si>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</si>
  <si>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</si>
  <si>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</si>
  <si>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</si>
  <si>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</si>
  <si>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</si>
  <si>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</si>
  <si>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</si>
  <si>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</si>
  <si>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</si>
  <si>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</si>
  <si>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</si>
  <si>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</si>
  <si>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</si>
  <si>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</si>
  <si>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</si>
  <si>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</si>
  <si>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</si>
  <si>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</si>
  <si>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</si>
  <si>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</si>
  <si>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</si>
  <si>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</si>
  <si>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</si>
  <si>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</si>
  <si>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</si>
  <si>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</si>
  <si>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</si>
  <si>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</si>
  <si>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</si>
  <si>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</si>
  <si>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</si>
  <si>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</si>
  <si>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</si>
  <si>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</si>
  <si>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</si>
  <si>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</si>
  <si>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</si>
  <si>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</si>
  <si>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</si>
  <si>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</si>
  <si>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</si>
  <si>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</si>
  <si>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</si>
  <si>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</si>
  <si>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</si>
  <si>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</si>
  <si>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</si>
  <si>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</si>
  <si>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</si>
  <si>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</si>
  <si>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</si>
  <si>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</si>
  <si>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</si>
  <si>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</si>
  <si>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</si>
  <si>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</si>
  <si>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</si>
  <si>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</si>
  <si>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</si>
  <si>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</si>
  <si>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</si>
  <si>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</si>
  <si>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</si>
  <si>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</si>
  <si>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</si>
  <si>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</si>
  <si>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</si>
  <si>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</si>
  <si>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</si>
  <si>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</si>
  <si>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</si>
  <si>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</si>
  <si>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</si>
  <si>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</si>
  <si>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</si>
  <si>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</si>
  <si>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</si>
  <si>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</si>
  <si>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</si>
  <si>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</si>
  <si>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</si>
  <si>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</si>
  <si>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</si>
  <si>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</si>
  <si>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</si>
  <si>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</si>
  <si>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</si>
  <si>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</si>
  <si>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</si>
  <si>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</si>
  <si>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</si>
  <si>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</si>
  <si>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</si>
  <si>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</si>
  <si>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</si>
  <si>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</si>
  <si>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</si>
  <si>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</si>
  <si>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</si>
  <si>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</si>
  <si>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</si>
  <si>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</si>
  <si>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</si>
  <si>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</si>
  <si>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</si>
  <si>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</si>
  <si>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</si>
  <si>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</si>
  <si>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</si>
  <si>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</si>
  <si>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</si>
  <si>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</si>
  <si>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</si>
  <si>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</si>
  <si>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</si>
  <si>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</si>
  <si>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</si>
  <si>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</si>
  <si>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</si>
  <si>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</si>
  <si>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</si>
  <si>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</si>
  <si>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</si>
  <si>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</si>
  <si>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</si>
  <si>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</si>
  <si>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</si>
  <si>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</si>
  <si>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</si>
  <si>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</si>
  <si>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</si>
  <si>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</si>
  <si>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</si>
  <si>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</si>
  <si>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</si>
  <si>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</si>
  <si>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</si>
  <si>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</si>
  <si>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</si>
  <si>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</si>
  <si>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</si>
  <si>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</si>
  <si>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</si>
  <si>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</si>
  <si>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</si>
  <si>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</si>
  <si>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</si>
  <si>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</si>
  <si>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</si>
  <si>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</si>
  <si>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</si>
  <si>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</si>
  <si>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</si>
  <si>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</si>
  <si>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</si>
  <si>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</si>
  <si>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</si>
  <si>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</si>
  <si>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</si>
  <si>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</si>
  <si>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</si>
  <si>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</si>
  <si>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</si>
  <si>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</si>
  <si>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</si>
  <si>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</si>
  <si>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</si>
  <si>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</si>
  <si>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</si>
  <si>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</si>
  <si>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</si>
  <si>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</si>
  <si>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</si>
  <si>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</si>
  <si>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</si>
  <si>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</si>
  <si>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</si>
  <si>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</si>
  <si>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</si>
  <si>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</si>
  <si>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</si>
  <si>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</si>
  <si>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</si>
  <si>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</si>
  <si>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</si>
  <si>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</si>
  <si>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</si>
  <si>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</si>
  <si>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</si>
  <si>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</si>
  <si>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</si>
  <si>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</si>
  <si>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</si>
  <si>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</si>
  <si>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</si>
  <si>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</si>
  <si>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</si>
  <si>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</si>
  <si>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</si>
  <si>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</si>
  <si>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</si>
  <si>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</si>
  <si>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</si>
  <si>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</si>
  <si>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</si>
  <si>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</si>
  <si>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</si>
  <si>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</si>
  <si>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</si>
  <si>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</si>
  <si>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</si>
  <si>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</si>
  <si>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</si>
  <si>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</si>
  <si>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</si>
  <si>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</si>
  <si>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</si>
  <si>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</si>
  <si>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</si>
  <si>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</si>
  <si>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</si>
  <si>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</si>
  <si>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</si>
  <si>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</si>
  <si>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</si>
  <si>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</si>
  <si>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</si>
  <si>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</si>
  <si>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</si>
  <si>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</si>
  <si>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</si>
  <si>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</si>
  <si>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</si>
  <si>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</si>
  <si>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</si>
  <si>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</si>
  <si>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</si>
  <si>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</si>
  <si>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</si>
  <si>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</si>
  <si>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</si>
  <si>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</si>
  <si>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</si>
  <si>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</si>
  <si>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</si>
  <si>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</si>
  <si>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</si>
  <si>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</si>
  <si>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</si>
  <si>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</si>
  <si>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</si>
  <si>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</si>
  <si>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</si>
  <si>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</si>
  <si>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</si>
  <si>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</si>
  <si>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</si>
  <si>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</si>
  <si>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</si>
  <si>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</si>
  <si>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</si>
  <si>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</si>
  <si>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</si>
  <si>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</si>
  <si>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</si>
  <si>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</si>
  <si>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</si>
  <si>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</si>
  <si>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</si>
  <si>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</si>
  <si>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</si>
  <si>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</si>
  <si>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</si>
  <si>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</si>
  <si>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</si>
  <si>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</si>
  <si>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</si>
  <si>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</si>
  <si>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</si>
  <si>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</si>
  <si>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</si>
  <si>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</si>
  <si>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</si>
  <si>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</si>
  <si>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</si>
  <si>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</si>
  <si>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</si>
  <si>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</si>
  <si>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</si>
  <si>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</si>
  <si>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</si>
  <si>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</si>
  <si>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</si>
  <si>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</si>
  <si>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</si>
  <si>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</si>
  <si>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</si>
  <si>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</si>
  <si>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</si>
  <si>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</si>
  <si>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</si>
  <si>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</si>
  <si>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</si>
  <si>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</si>
  <si>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</si>
  <si>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</si>
  <si>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</si>
  <si>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</si>
  <si>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</si>
  <si>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</si>
  <si>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</si>
  <si>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</si>
  <si>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</si>
  <si>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</si>
  <si>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</si>
  <si>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</si>
  <si>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</si>
  <si>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</si>
  <si>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</si>
  <si>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</si>
  <si>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</si>
  <si>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</si>
  <si>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</si>
  <si>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</si>
  <si>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</si>
  <si>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</si>
  <si>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</si>
  <si>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</si>
  <si>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</si>
  <si>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</si>
  <si>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</si>
  <si>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</si>
  <si>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</si>
  <si>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</si>
  <si>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</si>
  <si>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</si>
  <si>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</si>
  <si>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</si>
  <si>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</si>
  <si>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</si>
  <si>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</si>
  <si>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</si>
  <si>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</si>
  <si>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</si>
  <si>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</si>
  <si>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</si>
  <si>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</si>
  <si>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</si>
  <si>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</si>
  <si>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</si>
  <si>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</si>
  <si>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</si>
  <si>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</si>
  <si>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</si>
  <si>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</si>
  <si>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</si>
  <si>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</si>
  <si>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</si>
  <si>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</si>
  <si>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</si>
  <si>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</si>
  <si>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</si>
  <si>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</si>
  <si>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</si>
  <si>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</si>
  <si>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</si>
  <si>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</si>
  <si>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</si>
  <si>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</si>
  <si>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</si>
  <si>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</si>
  <si>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</si>
  <si>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</si>
  <si>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</si>
  <si>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</si>
  <si>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</si>
  <si>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</si>
  <si>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</si>
  <si>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</si>
  <si>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</si>
  <si>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</si>
  <si>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</si>
  <si>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</si>
  <si>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</si>
  <si>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</si>
  <si>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</si>
  <si>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</si>
  <si>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</si>
  <si>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</si>
  <si>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</si>
  <si>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</si>
  <si>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</si>
  <si>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</si>
  <si>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</si>
  <si>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</si>
  <si>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</si>
  <si>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</si>
  <si>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</si>
  <si>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</si>
  <si>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</si>
  <si>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</si>
  <si>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</si>
  <si>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</si>
  <si>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</si>
  <si>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</si>
  <si>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</si>
  <si>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</si>
  <si>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</si>
  <si>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</si>
  <si>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</si>
  <si>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</si>
  <si>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</si>
  <si>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</si>
  <si>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</si>
  <si>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</si>
  <si>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</si>
  <si>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</si>
  <si>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</si>
  <si>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</si>
  <si>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</si>
  <si>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</si>
  <si>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</si>
  <si>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</si>
  <si>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</si>
  <si>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</si>
  <si>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</si>
  <si>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</si>
  <si>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</si>
  <si>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</si>
  <si>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</si>
  <si>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</si>
  <si>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</si>
  <si>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</si>
  <si>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</si>
  <si>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</si>
  <si>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</si>
  <si>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</si>
  <si>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</si>
  <si>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</si>
  <si>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</si>
  <si>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</si>
  <si>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</si>
  <si>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</si>
  <si>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</si>
  <si>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</si>
  <si>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</si>
  <si>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</si>
  <si>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</si>
  <si>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</si>
  <si>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</si>
  <si>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</si>
  <si>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</si>
  <si>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</si>
  <si>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</si>
  <si>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</si>
  <si>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</si>
  <si>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</si>
  <si>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</si>
  <si>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</si>
  <si>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</si>
  <si>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</si>
  <si>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</si>
  <si>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</si>
  <si>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</si>
  <si>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</si>
  <si>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</si>
  <si>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</si>
  <si>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</si>
  <si>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</si>
  <si>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</si>
  <si>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</si>
  <si>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</si>
  <si>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</si>
  <si>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</si>
  <si>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</si>
  <si>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</si>
  <si>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</si>
  <si>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</si>
  <si>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</si>
  <si>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</si>
  <si>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</si>
  <si>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</si>
  <si>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</si>
  <si>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</si>
  <si>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</si>
  <si>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</si>
  <si>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</si>
  <si>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</si>
  <si>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</si>
  <si>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</si>
  <si>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</si>
  <si>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</si>
  <si>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</si>
  <si>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</si>
  <si>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</si>
  <si>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</si>
  <si>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</si>
  <si>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</si>
  <si>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</si>
  <si>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</si>
  <si>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</si>
  <si>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</si>
  <si>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</si>
  <si>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</si>
  <si>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</si>
  <si>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</si>
  <si>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</si>
  <si>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</si>
  <si>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</si>
  <si>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</si>
  <si>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</si>
  <si>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</si>
  <si>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</si>
  <si>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</si>
  <si>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</si>
  <si>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</si>
  <si>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</si>
  <si>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</si>
  <si>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</si>
  <si>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</si>
  <si>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</si>
  <si>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</si>
  <si>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</si>
  <si>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</si>
  <si>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</si>
  <si>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</si>
  <si>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</si>
  <si>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</si>
  <si>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</si>
  <si>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</si>
  <si>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</si>
  <si>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</si>
  <si>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</si>
  <si>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</si>
  <si>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</si>
  <si>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</si>
  <si>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</si>
  <si>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</si>
  <si>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</si>
  <si>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</si>
  <si>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</si>
  <si>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</si>
  <si>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</si>
  <si>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</si>
  <si>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</si>
  <si>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</si>
  <si>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</si>
  <si>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</si>
  <si>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</si>
  <si>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</si>
  <si>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</si>
  <si>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</si>
  <si>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</si>
  <si>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</si>
  <si>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</si>
  <si>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</si>
  <si>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</si>
  <si>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</si>
  <si>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</si>
  <si>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</si>
  <si>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</si>
  <si>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</si>
  <si>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</si>
  <si>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</si>
  <si>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</si>
  <si>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</si>
  <si>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</si>
  <si>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</si>
  <si>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</si>
  <si>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</si>
  <si>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</si>
  <si>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</si>
  <si>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</si>
  <si>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</si>
  <si>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</si>
  <si>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</si>
  <si>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</si>
  <si>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</si>
  <si>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</si>
  <si>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</si>
  <si>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</si>
  <si>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</si>
  <si>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</si>
  <si>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</si>
  <si>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</si>
  <si>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</si>
  <si>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</si>
  <si>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</si>
  <si>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</si>
  <si>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</si>
  <si>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</si>
  <si>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</si>
  <si>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</si>
  <si>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</si>
  <si>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</si>
  <si>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</si>
  <si>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</si>
  <si>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</si>
  <si>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</si>
  <si>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</si>
  <si>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</si>
  <si>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</si>
  <si>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</si>
  <si>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</si>
  <si>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</si>
  <si>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</si>
  <si>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</si>
  <si>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</si>
  <si>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</si>
  <si>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</si>
  <si>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</si>
  <si>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</si>
  <si>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</si>
  <si>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</si>
  <si>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</si>
  <si>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</si>
  <si>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</si>
  <si>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</si>
  <si>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</si>
  <si>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</si>
  <si>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</si>
  <si>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</si>
  <si>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</si>
  <si>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</si>
  <si>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</si>
  <si>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</si>
  <si>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</si>
  <si>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</si>
  <si>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</si>
  <si>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</si>
  <si>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</si>
  <si>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</si>
  <si>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</si>
  <si>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</si>
  <si>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</si>
  <si>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</si>
  <si>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</si>
  <si>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</si>
  <si>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</si>
  <si>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</si>
  <si>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</si>
  <si>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</si>
  <si>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</si>
  <si>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</si>
  <si>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</si>
  <si>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</si>
  <si>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</si>
  <si>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</si>
  <si>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</si>
  <si>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</si>
  <si>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</si>
  <si>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</si>
  <si>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</si>
  <si>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</si>
  <si>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</si>
  <si>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</si>
  <si>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</si>
  <si>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</si>
  <si>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</si>
  <si>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</si>
  <si>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</si>
  <si>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</si>
  <si>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</si>
  <si>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</si>
  <si>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</si>
  <si>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</si>
  <si>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</si>
  <si>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</si>
  <si>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</si>
  <si>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</si>
  <si>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</si>
  <si>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</si>
  <si>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</si>
  <si>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</si>
  <si>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</si>
  <si>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</si>
  <si>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</si>
  <si>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</si>
  <si>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</si>
  <si>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</si>
  <si>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</si>
  <si>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</si>
  <si>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</si>
  <si>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</si>
  <si>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</si>
  <si>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</si>
  <si>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</si>
  <si>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</si>
  <si>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</si>
  <si>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</si>
  <si>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</si>
  <si>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</si>
  <si>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</si>
  <si>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</si>
  <si>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</si>
  <si>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</si>
  <si>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</si>
  <si>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</si>
  <si>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</si>
  <si>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</si>
  <si>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</si>
  <si>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</si>
  <si>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</si>
  <si>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</si>
  <si>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</si>
  <si>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</si>
  <si>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</si>
  <si>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</si>
  <si>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</si>
  <si>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</si>
  <si>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</si>
  <si>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</si>
  <si>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</si>
  <si>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</si>
  <si>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</si>
  <si>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</si>
  <si>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</si>
  <si>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</si>
  <si>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</si>
  <si>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</si>
  <si>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</si>
  <si>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</si>
  <si>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</si>
  <si>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</si>
  <si>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</si>
  <si>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</si>
  <si>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</si>
  <si>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</si>
  <si>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</si>
  <si>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</si>
  <si>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</si>
  <si>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</si>
  <si>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</si>
  <si>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</si>
  <si>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</si>
  <si>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</si>
  <si>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</si>
  <si>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</si>
  <si>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</si>
  <si>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</si>
  <si>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</si>
  <si>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</si>
  <si>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</si>
  <si>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</si>
  <si>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</si>
  <si>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</si>
  <si>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</si>
  <si>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</si>
  <si>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</si>
  <si>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</si>
  <si>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</si>
  <si>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</si>
  <si>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</si>
  <si>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</si>
  <si>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</si>
  <si>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</si>
  <si>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</si>
  <si>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</si>
  <si>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</si>
  <si>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</si>
  <si>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</si>
  <si>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</si>
  <si>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</si>
  <si>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</si>
  <si>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</si>
  <si>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</si>
  <si>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</si>
  <si>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</si>
  <si>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</si>
  <si>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</si>
  <si>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</si>
  <si>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</si>
  <si>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</si>
  <si>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</si>
  <si>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</si>
  <si>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</si>
  <si>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</si>
  <si>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</si>
  <si>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</si>
  <si>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</si>
  <si>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</si>
  <si>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</si>
  <si>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</si>
  <si>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</si>
  <si>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</si>
  <si>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</si>
  <si>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</si>
  <si>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</si>
  <si>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</si>
  <si>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</si>
  <si>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</si>
  <si>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</si>
  <si>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</si>
  <si>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</si>
  <si>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</si>
  <si>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</si>
  <si>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</si>
  <si>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</si>
  <si>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</si>
  <si>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</si>
  <si>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</si>
  <si>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</si>
  <si>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</si>
  <si>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</si>
  <si>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</si>
  <si>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</si>
  <si>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</si>
  <si>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</si>
  <si>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</si>
  <si>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</si>
  <si>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</si>
  <si>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</si>
  <si>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</si>
  <si>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</si>
  <si>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</si>
  <si>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</si>
  <si>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</si>
  <si>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</si>
  <si>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</si>
  <si>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</si>
  <si>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</si>
  <si>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</si>
  <si>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</si>
  <si>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</si>
  <si>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</si>
  <si>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</si>
  <si>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</si>
  <si>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</si>
  <si>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</si>
  <si>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</si>
  <si>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</si>
  <si>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</si>
  <si>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</si>
  <si>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</si>
  <si>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</si>
  <si>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</si>
  <si>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</si>
  <si>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</si>
  <si>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</si>
  <si>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</si>
  <si>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</si>
  <si>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</si>
  <si>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</si>
  <si>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</si>
  <si>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</si>
  <si>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</si>
  <si>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</si>
  <si>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</si>
  <si>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</si>
  <si>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</si>
  <si>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</si>
  <si>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</si>
  <si>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</si>
  <si>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</si>
  <si>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</si>
  <si>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</si>
  <si>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</si>
  <si>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</si>
  <si>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</si>
  <si>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</si>
  <si>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</si>
  <si>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</si>
  <si>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</si>
  <si>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</si>
  <si>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</si>
  <si>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</si>
  <si>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</si>
  <si>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</si>
  <si>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</si>
  <si>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</si>
  <si>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</si>
  <si>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</si>
  <si>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</si>
  <si>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</si>
  <si>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</si>
  <si>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</si>
  <si>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</si>
  <si>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</si>
  <si>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</si>
  <si>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</si>
  <si>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</si>
  <si>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</si>
  <si>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</si>
  <si>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</si>
  <si>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</si>
  <si>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</si>
  <si>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</si>
  <si>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</si>
  <si>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</si>
  <si>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</si>
  <si>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</si>
  <si>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</si>
  <si>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</si>
  <si>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</si>
  <si>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</si>
  <si>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</si>
  <si>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</si>
  <si>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</si>
  <si>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</si>
  <si>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</si>
  <si>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</si>
  <si>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</si>
  <si>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</si>
  <si>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</si>
  <si>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</si>
  <si>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</si>
  <si>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</si>
  <si>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</si>
  <si>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</si>
  <si>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</si>
  <si>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</si>
  <si>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</si>
  <si>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</si>
  <si>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</si>
  <si>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</si>
  <si>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</si>
  <si>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</si>
  <si>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</si>
  <si>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</si>
  <si>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</si>
  <si>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</si>
  <si>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</si>
  <si>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</si>
  <si>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</si>
  <si>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</si>
  <si>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</si>
  <si>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</si>
  <si>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</si>
  <si>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</si>
  <si>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</si>
  <si>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</si>
  <si>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</si>
  <si>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</si>
  <si>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</si>
  <si>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</si>
  <si>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</si>
  <si>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</si>
  <si>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</si>
  <si>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</si>
  <si>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</si>
  <si>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</si>
  <si>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</si>
  <si>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</si>
  <si>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</si>
  <si>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</si>
  <si>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</si>
  <si>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</si>
  <si>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</si>
  <si>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</si>
  <si>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</si>
  <si>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</si>
  <si>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</si>
  <si>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</si>
  <si>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</si>
  <si>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</si>
  <si>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</si>
  <si>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</si>
  <si>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</si>
  <si>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</si>
  <si>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</si>
  <si>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</si>
  <si>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</si>
  <si>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</si>
  <si>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</si>
  <si>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</si>
  <si>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</si>
  <si>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</si>
  <si>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</si>
  <si>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</si>
  <si>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</si>
  <si>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</si>
  <si>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</si>
  <si>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</si>
  <si>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</si>
  <si>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</si>
  <si>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</si>
  <si>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</si>
  <si>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</si>
  <si>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</si>
  <si>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</si>
  <si>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</si>
  <si>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</si>
  <si>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</si>
  <si>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</si>
  <si>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</si>
  <si>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</si>
  <si>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</si>
  <si>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</si>
  <si>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</si>
  <si>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</si>
  <si>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</si>
  <si>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</si>
  <si>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</si>
  <si>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</si>
  <si>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</si>
  <si>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</si>
  <si>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</si>
  <si>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</si>
  <si>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</si>
  <si>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</si>
  <si>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</si>
  <si>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</si>
  <si>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</si>
  <si>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</si>
  <si>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</si>
  <si>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</si>
  <si>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</si>
  <si>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</si>
  <si>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</si>
  <si>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</si>
  <si>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</si>
  <si>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</si>
  <si>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</si>
  <si>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</si>
  <si>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</si>
  <si>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</si>
  <si>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</si>
  <si>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</si>
  <si>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</si>
  <si>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</si>
  <si>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</si>
  <si>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</si>
  <si>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</si>
  <si>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</si>
  <si>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</si>
  <si>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</si>
  <si>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</si>
  <si>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</si>
  <si>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</si>
  <si>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</si>
  <si>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</si>
  <si>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</si>
  <si>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</si>
  <si>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</si>
  <si>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</si>
  <si>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</si>
  <si>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</si>
  <si>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</si>
  <si>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</si>
  <si>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</si>
  <si>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</si>
  <si>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</si>
  <si>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</si>
  <si>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</si>
  <si>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</si>
  <si>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</si>
  <si>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</si>
  <si>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</si>
  <si>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</si>
  <si>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</si>
  <si>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</si>
  <si>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</si>
  <si>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</si>
  <si>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</si>
  <si>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</si>
  <si>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</si>
  <si>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</si>
  <si>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</si>
  <si>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</si>
  <si>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</si>
  <si>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</si>
  <si>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</si>
  <si>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</si>
  <si>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</si>
  <si>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</si>
  <si>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</si>
  <si>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</si>
  <si>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</si>
  <si>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</si>
  <si>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</si>
  <si>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</si>
  <si>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</si>
  <si>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</si>
  <si>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</si>
  <si>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</si>
  <si>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</si>
  <si>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</si>
  <si>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</si>
  <si>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</si>
  <si>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</si>
  <si>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</si>
  <si>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</si>
  <si>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</si>
  <si>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</si>
  <si>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</si>
  <si>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</si>
  <si>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</si>
  <si>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</si>
  <si>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</si>
  <si>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</si>
  <si>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</si>
  <si>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</si>
  <si>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</si>
  <si>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</si>
  <si>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</si>
  <si>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</si>
  <si>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</si>
  <si>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</si>
  <si>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</si>
  <si>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</si>
  <si>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</si>
  <si>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</si>
  <si>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</si>
  <si>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</si>
  <si>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</si>
  <si>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</si>
  <si>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</si>
  <si>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</si>
  <si>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</si>
  <si>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</si>
  <si>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</si>
  <si>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</si>
  <si>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</si>
  <si>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</si>
  <si>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</si>
  <si>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</si>
  <si>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</si>
  <si>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</si>
  <si>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</si>
  <si>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</si>
  <si>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</si>
  <si>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</si>
  <si>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</si>
  <si>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</si>
  <si>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</si>
  <si>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</si>
  <si>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</si>
  <si>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</si>
  <si>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</si>
  <si>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</si>
  <si>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</si>
  <si>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</si>
  <si>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</si>
  <si>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</si>
  <si>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</si>
  <si>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</si>
  <si>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</si>
  <si>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</si>
  <si>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</si>
  <si>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</si>
  <si>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</si>
  <si>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</si>
  <si>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</si>
  <si>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</si>
  <si>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</si>
  <si>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</si>
  <si>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</si>
  <si>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</si>
  <si>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</si>
  <si>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</si>
  <si>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</si>
  <si>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</si>
  <si>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</si>
  <si>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</si>
  <si>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</si>
  <si>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</si>
  <si>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</si>
  <si>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</si>
  <si>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</si>
  <si>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</si>
  <si>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</si>
  <si>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</si>
  <si>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</si>
  <si>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</si>
  <si>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</si>
  <si>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</si>
  <si>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</si>
  <si>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</si>
  <si>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</si>
  <si>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</si>
  <si>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</si>
  <si>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</si>
  <si>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</si>
  <si>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</si>
  <si>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</si>
  <si>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</si>
  <si>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</si>
  <si>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</si>
  <si>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</si>
  <si>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</si>
  <si>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</si>
  <si>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</si>
  <si>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</si>
  <si>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</si>
  <si>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</si>
  <si>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</si>
  <si>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</si>
  <si>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</si>
  <si>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</si>
  <si>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</si>
  <si>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</si>
  <si>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</si>
  <si>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</si>
  <si>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</si>
  <si>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</si>
  <si>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</si>
  <si>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</si>
  <si>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</si>
  <si>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</si>
  <si>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</si>
  <si>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</si>
  <si>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</si>
  <si>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</si>
  <si>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</si>
  <si>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</si>
  <si>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</si>
  <si>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</si>
  <si>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</si>
  <si>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</si>
  <si>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</si>
  <si>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</si>
  <si>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</si>
  <si>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</si>
  <si>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</si>
  <si>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</si>
  <si>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</si>
  <si>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</si>
  <si>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</si>
  <si>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</si>
  <si>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</si>
  <si>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</si>
  <si>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</si>
  <si>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</si>
  <si>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</si>
  <si>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</si>
  <si>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</si>
  <si>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</si>
  <si>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</si>
  <si>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</si>
  <si>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</si>
  <si>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</si>
  <si>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</si>
  <si>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</si>
  <si>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</si>
  <si>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</si>
  <si>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</si>
  <si>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</si>
  <si>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</si>
  <si>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</si>
  <si>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</si>
  <si>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</si>
  <si>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</si>
  <si>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</si>
  <si>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</si>
  <si>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</si>
  <si>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</si>
  <si>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</si>
  <si>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</si>
  <si>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</si>
  <si>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</si>
  <si>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</si>
  <si>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</si>
  <si>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</si>
  <si>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</si>
  <si>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</si>
  <si>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</si>
  <si>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</si>
  <si>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</si>
  <si>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</si>
  <si>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</si>
  <si>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</si>
  <si>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</si>
  <si>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</si>
  <si>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</si>
  <si>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</si>
  <si>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</si>
  <si>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</si>
  <si>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</si>
  <si>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</si>
  <si>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</si>
  <si>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</si>
  <si>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</si>
  <si>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</si>
  <si>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</si>
  <si>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</si>
  <si>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</si>
  <si>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</si>
  <si>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</si>
  <si>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</si>
  <si>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</si>
  <si>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</si>
  <si>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</si>
  <si>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</si>
  <si>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</si>
  <si>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</si>
  <si>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</si>
  <si>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</si>
  <si>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</si>
  <si>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</si>
  <si>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</si>
  <si>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</si>
  <si>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</si>
  <si>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</si>
  <si>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</si>
  <si>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</si>
  <si>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</si>
  <si>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</si>
  <si>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</si>
  <si>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</si>
  <si>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</si>
  <si>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</si>
  <si>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</si>
  <si>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</si>
  <si>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</si>
  <si>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</si>
  <si>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</si>
  <si>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</si>
  <si>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</si>
  <si>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</si>
  <si>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</si>
  <si>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</si>
  <si>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</si>
  <si>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</si>
  <si>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</si>
  <si>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</si>
  <si>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</si>
  <si>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</si>
  <si>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</si>
  <si>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</si>
  <si>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</si>
  <si>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</si>
  <si>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</si>
  <si>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</si>
  <si>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</si>
  <si>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</si>
  <si>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</si>
  <si>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</si>
  <si>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</si>
  <si>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</si>
  <si>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</si>
  <si>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</si>
  <si>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</si>
  <si>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</si>
  <si>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</si>
  <si>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</si>
  <si>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</si>
  <si>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</si>
  <si>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</si>
  <si>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</si>
  <si>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</si>
  <si>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</si>
  <si>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</si>
  <si>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</si>
  <si>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</si>
  <si>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</si>
  <si>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</si>
  <si>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</si>
  <si>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</si>
  <si>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</si>
  <si>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</si>
  <si>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</si>
  <si>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</si>
  <si>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</si>
  <si>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</si>
  <si>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</si>
  <si>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</si>
  <si>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</si>
  <si>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</si>
  <si>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</si>
  <si>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</si>
  <si>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</si>
  <si>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</si>
  <si>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</si>
  <si>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</si>
  <si>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</si>
  <si>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</si>
  <si>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</si>
  <si>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</si>
  <si>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</si>
  <si>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</si>
  <si>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</si>
  <si>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</si>
  <si>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</si>
  <si>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</si>
  <si>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</si>
  <si>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</si>
  <si>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</si>
  <si>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</si>
  <si>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</si>
  <si>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</si>
  <si>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</si>
  <si>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</si>
  <si>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</si>
  <si>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</si>
  <si>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</si>
  <si>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</si>
  <si>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</si>
  <si>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</si>
  <si>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</si>
  <si>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</si>
  <si>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</si>
  <si>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</si>
  <si>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</si>
  <si>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</si>
  <si>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</si>
  <si>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</si>
  <si>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</si>
  <si>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</si>
  <si>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</si>
  <si>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</si>
  <si>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</si>
  <si>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</si>
  <si>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</si>
  <si>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</si>
  <si>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</si>
  <si>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</si>
  <si>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</si>
  <si>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</si>
  <si>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</si>
  <si>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</si>
  <si>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</si>
  <si>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</si>
  <si>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</si>
  <si>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</si>
  <si>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</si>
  <si>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</si>
  <si>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</si>
  <si>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</si>
  <si>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</si>
  <si>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</si>
  <si>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</si>
  <si>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</si>
  <si>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</si>
  <si>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</si>
  <si>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</si>
  <si>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</si>
  <si>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</si>
  <si>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</si>
  <si>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</si>
  <si>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</si>
  <si>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</si>
  <si>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</si>
  <si>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</si>
  <si>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</si>
  <si>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</si>
  <si>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</si>
  <si>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</si>
  <si>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</si>
  <si>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</si>
  <si>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</si>
  <si>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</si>
  <si>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</si>
  <si>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</si>
  <si>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</si>
  <si>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</si>
  <si>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</si>
  <si>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</si>
  <si>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</si>
  <si>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</si>
  <si>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</si>
  <si>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</si>
  <si>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</si>
  <si>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</si>
  <si>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</si>
  <si>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</si>
  <si>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</si>
  <si>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</si>
  <si>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</si>
  <si>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</si>
  <si>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</si>
  <si>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</si>
  <si>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</si>
  <si>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</si>
  <si>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</si>
  <si>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</si>
  <si>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</si>
  <si>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</si>
  <si>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</si>
  <si>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</si>
  <si>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</si>
  <si>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</si>
  <si>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</si>
  <si>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</si>
  <si>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</si>
  <si>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</si>
  <si>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</si>
  <si>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</si>
  <si>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</si>
  <si>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</si>
  <si>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</si>
  <si>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</si>
  <si>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</si>
  <si>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</si>
  <si>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</si>
  <si>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</si>
  <si>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</si>
  <si>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</si>
  <si>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</si>
  <si>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</si>
  <si>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</si>
  <si>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</si>
  <si>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</si>
  <si>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</si>
  <si>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</si>
  <si>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</si>
  <si>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</si>
  <si>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</si>
  <si>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</si>
  <si>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</si>
  <si>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</si>
  <si>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</si>
  <si>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</si>
  <si>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</si>
  <si>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</si>
  <si>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</si>
  <si>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</si>
  <si>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</si>
  <si>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</si>
  <si>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</si>
  <si>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</si>
  <si>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</si>
  <si>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</si>
  <si>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</si>
  <si>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</si>
  <si>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</si>
  <si>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</si>
  <si>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</si>
  <si>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</si>
  <si>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</si>
  <si>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</si>
  <si>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</si>
  <si>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</si>
  <si>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</si>
  <si>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</si>
  <si>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</si>
  <si>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</si>
  <si>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</si>
  <si>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</si>
  <si>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</si>
  <si>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</si>
  <si>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</si>
  <si>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</si>
  <si>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</si>
  <si>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</si>
  <si>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</si>
  <si>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</si>
  <si>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</si>
  <si>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</si>
  <si>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</si>
  <si>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</si>
  <si>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</si>
  <si>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</si>
  <si>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</si>
  <si>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</si>
  <si>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</si>
  <si>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</si>
  <si>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</si>
  <si>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</si>
  <si>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</si>
  <si>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</si>
  <si>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</si>
  <si>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</si>
  <si>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</si>
  <si>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</si>
  <si>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</si>
  <si>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</si>
  <si>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</si>
  <si>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</si>
  <si>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</si>
  <si>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</si>
  <si>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</si>
  <si>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</si>
  <si>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</si>
  <si>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</si>
  <si>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</si>
  <si>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</si>
  <si>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</si>
  <si>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</si>
  <si>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</si>
  <si>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</si>
  <si>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</si>
  <si>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</si>
  <si>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</si>
  <si>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</si>
  <si>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</si>
  <si>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</si>
  <si>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</si>
  <si>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</si>
  <si>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</si>
  <si>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</si>
  <si>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</si>
  <si>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</si>
  <si>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</si>
  <si>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</si>
  <si>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</si>
  <si>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</si>
  <si>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</si>
  <si>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</si>
  <si>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</si>
  <si>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</si>
  <si>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</si>
  <si>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</si>
  <si>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</si>
  <si>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</si>
  <si>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</si>
  <si>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</si>
  <si>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</si>
  <si>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</si>
  <si>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</si>
  <si>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</si>
  <si>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</si>
  <si>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</si>
  <si>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</si>
  <si>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</si>
  <si>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</si>
  <si>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</si>
  <si>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</si>
  <si>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</si>
  <si>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</si>
  <si>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</si>
  <si>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</si>
  <si>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</si>
  <si>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</si>
  <si>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</si>
  <si>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</si>
  <si>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</si>
  <si>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</si>
  <si>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</si>
  <si>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</si>
  <si>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</si>
  <si>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</si>
  <si>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</si>
  <si>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</si>
  <si>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</si>
  <si>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</si>
  <si>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</si>
  <si>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</si>
  <si>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</si>
  <si>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</si>
  <si>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</si>
  <si>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</si>
  <si>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</si>
  <si>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</si>
  <si>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</si>
  <si>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</si>
  <si>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</si>
  <si>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</si>
  <si>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</si>
  <si>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</si>
  <si>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</si>
  <si>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</si>
  <si>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</si>
  <si>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</si>
  <si>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</si>
  <si>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</si>
  <si>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</si>
  <si>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</si>
  <si>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</si>
  <si>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</si>
  <si>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</si>
  <si>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</si>
  <si>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</si>
  <si>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</si>
  <si>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</si>
  <si>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</si>
  <si>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</si>
  <si>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</si>
  <si>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</si>
  <si>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</si>
  <si>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</si>
  <si>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</si>
  <si>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</si>
  <si>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</si>
  <si>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</si>
  <si>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</si>
  <si>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</si>
  <si>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</si>
  <si>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</si>
  <si>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</si>
  <si>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</si>
  <si>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</si>
  <si>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</si>
  <si>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</si>
  <si>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</si>
  <si>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</si>
  <si>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</si>
  <si>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</si>
  <si>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</si>
  <si>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</si>
  <si>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</si>
  <si>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</si>
  <si>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</si>
  <si>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</si>
  <si>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</si>
  <si>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</si>
  <si>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</si>
  <si>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</si>
  <si>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</si>
  <si>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</si>
  <si>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</si>
  <si>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</si>
  <si>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</si>
  <si>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</si>
  <si>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</si>
  <si>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</si>
  <si>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</si>
  <si>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</si>
  <si>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</si>
  <si>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</si>
  <si>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</si>
  <si>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</si>
  <si>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</si>
  <si>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</si>
  <si>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</si>
  <si>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</si>
  <si>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</si>
  <si>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</si>
  <si>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</si>
  <si>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</si>
  <si>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</si>
  <si>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</si>
  <si>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</si>
  <si>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</si>
  <si>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</si>
  <si>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</si>
  <si>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</si>
  <si>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</si>
  <si>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</si>
  <si>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</si>
  <si>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</si>
  <si>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</si>
  <si>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</si>
  <si>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</si>
  <si>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</si>
  <si>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</si>
  <si>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</si>
  <si>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</si>
  <si>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</si>
  <si>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</si>
  <si>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</si>
  <si>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</si>
  <si>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</si>
  <si>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</si>
  <si>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</si>
  <si>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</si>
  <si>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</si>
  <si>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</si>
  <si>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</si>
  <si>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</si>
  <si>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</si>
  <si>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</si>
  <si>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</si>
  <si>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</si>
  <si>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</si>
  <si>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</si>
  <si>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</si>
  <si>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</si>
  <si>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</si>
  <si>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</si>
  <si>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</si>
  <si>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</si>
  <si>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</si>
  <si>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</si>
  <si>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</si>
  <si>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</si>
  <si>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</si>
  <si>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</si>
  <si>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</si>
  <si>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</si>
  <si>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</si>
  <si>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</si>
  <si>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</si>
  <si>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</si>
  <si>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</si>
  <si>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</si>
  <si>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</si>
  <si>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</si>
  <si>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</si>
  <si>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</si>
  <si>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</si>
  <si>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</si>
  <si>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</si>
  <si>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</si>
  <si>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</si>
  <si>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</si>
  <si>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</si>
  <si>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</si>
  <si>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</si>
  <si>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</si>
  <si>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</si>
  <si>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</si>
  <si>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</si>
  <si>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</si>
  <si>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</si>
  <si>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</si>
  <si>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</si>
  <si>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</si>
  <si>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</si>
  <si>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</si>
  <si>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</si>
  <si>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</si>
  <si>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</si>
  <si>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</si>
  <si>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</si>
  <si>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</si>
  <si>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</si>
  <si>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</si>
  <si>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</si>
  <si>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</si>
  <si>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</si>
  <si>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</si>
  <si>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</si>
  <si>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</si>
  <si>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</si>
  <si>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</si>
  <si>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</si>
  <si>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</si>
  <si>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</si>
  <si>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</si>
  <si>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</si>
  <si>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</si>
  <si>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</si>
  <si>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</si>
  <si>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</si>
  <si>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</si>
  <si>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</si>
  <si>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</si>
  <si>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</si>
  <si>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</si>
  <si>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</si>
  <si>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</si>
  <si>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</si>
  <si>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</si>
  <si>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</si>
  <si>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</si>
  <si>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</si>
  <si>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</si>
  <si>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</si>
  <si>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</si>
  <si>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</si>
  <si>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</si>
  <si>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</si>
  <si>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</si>
  <si>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</si>
  <si>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</si>
  <si>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</si>
  <si>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</si>
  <si>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</si>
  <si>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</si>
  <si>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</si>
  <si>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</si>
  <si>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</si>
  <si>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</si>
  <si>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</si>
  <si>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</si>
  <si>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</si>
  <si>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</si>
  <si>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</si>
  <si>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</si>
  <si>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</si>
  <si>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</si>
  <si>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</si>
  <si>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</si>
  <si>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</si>
  <si>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</si>
  <si>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</si>
  <si>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</si>
  <si>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</si>
  <si>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</si>
  <si>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</si>
  <si>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</si>
  <si>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</si>
  <si>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</si>
  <si>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</si>
  <si>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</si>
  <si>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</si>
  <si>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</si>
  <si>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</si>
  <si>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</si>
  <si>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</si>
  <si>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</si>
  <si>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</si>
  <si>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</si>
  <si>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</si>
  <si>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</si>
  <si>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</si>
  <si>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</si>
  <si>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</si>
  <si>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</si>
  <si>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</si>
  <si>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</si>
  <si>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</si>
  <si>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</si>
  <si>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</si>
  <si>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</si>
  <si>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</si>
  <si>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</si>
  <si>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</si>
  <si>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</si>
  <si>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</si>
  <si>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</si>
  <si>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</si>
  <si>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</si>
  <si>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</si>
  <si>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</si>
  <si>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</si>
  <si>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</si>
  <si>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</si>
  <si>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</si>
  <si>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</si>
  <si>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</si>
  <si>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</si>
  <si>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</si>
  <si>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</si>
  <si>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</si>
  <si>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</si>
  <si>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</si>
  <si>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</si>
  <si>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</si>
  <si>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</si>
  <si>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</si>
  <si>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</si>
  <si>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</si>
  <si>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</si>
  <si>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</si>
  <si>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</si>
  <si>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</si>
  <si>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</si>
  <si>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</si>
  <si>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</si>
  <si>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</si>
  <si>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</si>
  <si>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</si>
  <si>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</si>
  <si>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</si>
  <si>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</si>
  <si>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</si>
  <si>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</si>
  <si>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</si>
  <si>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</si>
  <si>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</si>
  <si>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</si>
  <si>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</si>
  <si>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</si>
  <si>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</si>
  <si>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</si>
  <si>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</si>
  <si>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</si>
  <si>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</si>
  <si>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</si>
  <si>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</si>
  <si>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</si>
  <si>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</si>
  <si>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</si>
  <si>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</si>
  <si>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</si>
  <si>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</si>
  <si>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</si>
  <si>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</si>
  <si>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</si>
  <si>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</si>
  <si>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</si>
  <si>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</si>
  <si>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</si>
  <si>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</si>
  <si>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</si>
  <si>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</si>
  <si>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</si>
  <si>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</si>
  <si>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</si>
  <si>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</si>
  <si>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</si>
  <si>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</si>
  <si>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</si>
  <si>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</si>
  <si>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</si>
  <si>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</si>
  <si>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</si>
  <si>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</si>
  <si>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</si>
  <si>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</si>
  <si>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</si>
  <si>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</si>
  <si>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</si>
  <si>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</si>
  <si>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</si>
  <si>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</si>
  <si>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</si>
  <si>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</si>
  <si>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</si>
  <si>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</si>
  <si>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</si>
  <si>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</si>
  <si>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</si>
  <si>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</si>
  <si>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</si>
  <si>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</si>
  <si>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</si>
  <si>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</si>
  <si>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</si>
  <si>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</si>
  <si>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</si>
  <si>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</si>
  <si>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</si>
  <si>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</si>
  <si>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</si>
  <si>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</si>
  <si>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</si>
  <si>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</si>
  <si>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</si>
  <si>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</si>
  <si>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</si>
  <si>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</si>
  <si>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</si>
  <si>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</si>
  <si>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</si>
  <si>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</si>
  <si>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</si>
  <si>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</si>
  <si>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</si>
  <si>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</si>
  <si>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</si>
  <si>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</si>
  <si>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</si>
  <si>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</si>
  <si>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</si>
  <si>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</si>
  <si>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</si>
  <si>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</si>
  <si>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</si>
  <si>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</si>
  <si>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</si>
  <si>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</si>
  <si>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</si>
  <si>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</si>
  <si>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</si>
  <si>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</si>
  <si>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</si>
  <si>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</si>
  <si>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</si>
  <si>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</si>
  <si>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</si>
  <si>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</si>
  <si>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</si>
  <si>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</si>
  <si>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</si>
  <si>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</si>
  <si>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</si>
  <si>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</si>
  <si>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</si>
  <si>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</si>
  <si>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</si>
  <si>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</si>
  <si>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</si>
  <si>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</si>
  <si>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</si>
  <si>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</si>
  <si>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</si>
  <si>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</si>
  <si>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</si>
  <si>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</si>
  <si>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</si>
  <si>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</si>
  <si>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</si>
  <si>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</si>
  <si>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</si>
  <si>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</si>
  <si>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</si>
  <si>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</si>
  <si>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</si>
  <si>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</si>
  <si>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</si>
  <si>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</si>
  <si>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</si>
  <si>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</si>
  <si>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</si>
  <si>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</si>
  <si>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</si>
  <si>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</si>
  <si>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</si>
  <si>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</si>
  <si>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</si>
  <si>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</si>
  <si>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</si>
  <si>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</si>
  <si>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</si>
  <si>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</si>
  <si>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</si>
  <si>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</si>
  <si>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</si>
  <si>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</si>
  <si>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</si>
  <si>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</si>
  <si>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</si>
  <si>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</si>
  <si>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</si>
  <si>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</si>
  <si>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</si>
  <si>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</si>
  <si>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</si>
  <si>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</si>
  <si>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</si>
  <si>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</si>
  <si>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</si>
  <si>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</si>
  <si>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</si>
  <si>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</si>
  <si>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</si>
  <si>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</si>
  <si>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</si>
  <si>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</si>
  <si>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</si>
  <si>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</si>
  <si>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</si>
  <si>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</si>
  <si>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</si>
  <si>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</si>
  <si>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</si>
  <si>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</si>
  <si>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</si>
  <si>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</si>
  <si>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</si>
  <si>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</si>
  <si>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</si>
  <si>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</si>
  <si>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</si>
  <si>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</si>
  <si>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</si>
  <si>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</si>
  <si>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</si>
  <si>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</si>
  <si>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</si>
  <si>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</si>
  <si>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</si>
  <si>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</si>
  <si>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</si>
  <si>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</si>
  <si>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</si>
  <si>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</si>
  <si>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</si>
  <si>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</si>
  <si>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</si>
  <si>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</si>
  <si>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</si>
  <si>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</si>
  <si>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</si>
  <si>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</si>
  <si>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</si>
  <si>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</si>
  <si>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</si>
  <si>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</si>
  <si>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</si>
  <si>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</si>
  <si>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</si>
  <si>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</si>
  <si>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</si>
  <si>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</si>
  <si>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</si>
  <si>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</si>
  <si>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</si>
  <si>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</si>
  <si>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</si>
  <si>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</si>
  <si>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</si>
  <si>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</si>
  <si>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</si>
  <si>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</si>
  <si>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</si>
  <si>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</si>
  <si>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</si>
  <si>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</si>
  <si>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</si>
  <si>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</si>
  <si>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</si>
  <si>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</si>
  <si>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</si>
  <si>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</si>
  <si>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</si>
  <si>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</si>
  <si>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</si>
  <si>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</si>
  <si>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</si>
  <si>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</si>
  <si>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</si>
  <si>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</si>
  <si>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</si>
  <si>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</si>
  <si>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</si>
  <si>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</si>
  <si>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</si>
  <si>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</si>
  <si>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</si>
  <si>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</si>
  <si>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</si>
  <si>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</si>
  <si>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</si>
  <si>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</si>
  <si>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</si>
  <si>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</si>
  <si>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</si>
  <si>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</si>
  <si>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</si>
  <si>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</si>
  <si>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</si>
  <si>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</si>
  <si>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</si>
  <si>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</si>
  <si>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</si>
  <si>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</si>
  <si>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</si>
  <si>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</si>
  <si>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</si>
  <si>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</si>
  <si>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</si>
  <si>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</si>
  <si>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</si>
  <si>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</si>
  <si>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</si>
  <si>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</si>
  <si>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</si>
  <si>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</si>
  <si>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</si>
  <si>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</si>
  <si>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</si>
  <si>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</si>
  <si>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</si>
  <si>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</si>
  <si>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</si>
  <si>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</si>
  <si>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</si>
  <si>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</si>
  <si>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</si>
  <si>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</si>
  <si>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</si>
  <si>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</si>
  <si>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</si>
  <si>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</si>
  <si>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</si>
  <si>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</si>
  <si>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</si>
  <si>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</si>
  <si>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</si>
  <si>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</si>
  <si>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</si>
  <si>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</si>
  <si>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</si>
  <si>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</si>
  <si>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</si>
  <si>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</si>
  <si>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</si>
  <si>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</si>
  <si>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</si>
  <si>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</si>
  <si>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</si>
  <si>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</si>
  <si>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</si>
  <si>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</si>
  <si>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</si>
  <si>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</si>
  <si>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</si>
  <si>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</si>
  <si>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</si>
  <si>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</si>
  <si>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</si>
  <si>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</si>
  <si>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</si>
  <si>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</si>
  <si>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</si>
  <si>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</si>
  <si>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</si>
  <si>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</si>
  <si>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</si>
  <si>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</si>
  <si>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</si>
  <si>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</si>
  <si>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</si>
  <si>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</si>
  <si>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</si>
  <si>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</si>
  <si>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</si>
  <si>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</si>
  <si>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</si>
  <si>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</si>
  <si>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</si>
  <si>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</si>
  <si>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</si>
  <si>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</si>
  <si>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</si>
  <si>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</si>
  <si>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</si>
  <si>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</si>
  <si>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</si>
  <si>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</si>
  <si>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</si>
  <si>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</si>
  <si>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</si>
  <si>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</si>
  <si>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</si>
  <si>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</si>
  <si>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</si>
  <si>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</si>
  <si>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</si>
  <si>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</si>
  <si>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</si>
  <si>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</si>
  <si>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</si>
  <si>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</si>
  <si>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</si>
  <si>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</si>
  <si>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</si>
  <si>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</si>
  <si>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</si>
  <si>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</si>
  <si>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</si>
  <si>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</si>
  <si>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</si>
  <si>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</si>
  <si>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</si>
  <si>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</si>
  <si>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</si>
  <si>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</si>
  <si>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</si>
  <si>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</si>
  <si>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</si>
  <si>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</si>
  <si>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</si>
  <si>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</si>
  <si>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</si>
  <si>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</si>
  <si>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</si>
  <si>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</si>
  <si>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</si>
  <si>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</si>
  <si>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</si>
  <si>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</si>
  <si>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</si>
  <si>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</si>
  <si>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</si>
  <si>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</si>
  <si>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</si>
  <si>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</si>
  <si>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</si>
  <si>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</si>
  <si>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</si>
  <si>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</si>
  <si>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</si>
  <si>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</si>
  <si>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</si>
  <si>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</si>
  <si>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</si>
  <si>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</si>
  <si>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</si>
  <si>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</si>
  <si>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</si>
  <si>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</si>
  <si>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</si>
  <si>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</si>
  <si>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</si>
  <si>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</si>
  <si>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</si>
  <si>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</si>
  <si>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</si>
  <si>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</si>
  <si>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</si>
  <si>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</si>
  <si>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</si>
  <si>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</si>
  <si>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</si>
  <si>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</si>
  <si>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</si>
  <si>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</si>
  <si>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</si>
  <si>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</si>
  <si>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</si>
  <si>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</si>
  <si>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</si>
  <si>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</si>
  <si>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</si>
  <si>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</si>
  <si>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</si>
  <si>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</si>
  <si>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</si>
  <si>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</si>
  <si>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</si>
  <si>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</si>
  <si>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</si>
  <si>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</si>
  <si>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</si>
  <si>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</si>
  <si>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</si>
  <si>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</si>
  <si>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</si>
  <si>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</si>
  <si>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</si>
  <si>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</si>
  <si>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</si>
  <si>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</si>
  <si>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</si>
  <si>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</si>
  <si>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</si>
  <si>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</si>
  <si>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</si>
  <si>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</si>
  <si>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</si>
  <si>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</si>
  <si>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</si>
  <si>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</si>
  <si>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</si>
  <si>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</si>
  <si>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</si>
  <si>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</si>
  <si>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</si>
  <si>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</si>
  <si>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</si>
  <si>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</si>
  <si>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</si>
  <si>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</si>
  <si>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</si>
  <si>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</si>
  <si>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</si>
  <si>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</si>
  <si>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</si>
  <si>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</si>
  <si>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</si>
  <si>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</si>
  <si>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</si>
  <si>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</si>
  <si>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</si>
  <si>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</si>
  <si>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</si>
  <si>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</si>
  <si>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</si>
  <si>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</si>
  <si>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</si>
  <si>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</si>
  <si>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</si>
  <si>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</si>
  <si>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</si>
  <si>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</si>
  <si>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</si>
  <si>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</si>
  <si>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</si>
  <si>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</si>
  <si>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</si>
  <si>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</si>
  <si>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</si>
  <si>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</si>
  <si>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</si>
  <si>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</si>
  <si>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</si>
  <si>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</si>
  <si>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</si>
  <si>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</si>
  <si>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</si>
  <si>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</si>
  <si>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</si>
  <si>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</si>
  <si>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</si>
  <si>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</si>
  <si>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</si>
  <si>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</si>
  <si>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</si>
  <si>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</si>
  <si>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</si>
  <si>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</si>
  <si>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</si>
  <si>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</si>
  <si>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</si>
  <si>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</si>
  <si>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</si>
  <si>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</si>
  <si>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</si>
  <si>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</si>
  <si>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</si>
  <si>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</si>
  <si>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</si>
  <si>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</si>
  <si>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</si>
  <si>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</si>
  <si>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</si>
  <si>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</si>
  <si>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</si>
  <si>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</si>
  <si>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</si>
  <si>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</si>
  <si>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</si>
  <si>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</si>
  <si>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</si>
  <si>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</si>
  <si>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</si>
  <si>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</si>
  <si>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</si>
  <si>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</si>
  <si>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</si>
  <si>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</si>
  <si>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</si>
  <si>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</si>
  <si>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</si>
  <si>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</si>
  <si>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</si>
  <si>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</si>
  <si>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</si>
  <si>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</si>
  <si>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</si>
  <si>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</si>
  <si>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</si>
  <si>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</si>
  <si>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</si>
  <si>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</si>
  <si>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</si>
  <si>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</si>
  <si>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</si>
  <si>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</si>
  <si>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</si>
  <si>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</si>
  <si>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</si>
  <si>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</si>
  <si>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</si>
  <si>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</si>
  <si>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</si>
  <si>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</si>
  <si>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</si>
  <si>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</si>
  <si>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</si>
  <si>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</si>
  <si>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</si>
  <si>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</si>
  <si>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</si>
  <si>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</si>
  <si>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</si>
  <si>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</si>
  <si>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</si>
  <si>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</si>
  <si>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</si>
  <si>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</si>
  <si>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</si>
  <si>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</si>
  <si>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</si>
  <si>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</si>
  <si>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</si>
  <si>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</si>
  <si>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</si>
  <si>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</si>
  <si>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</si>
  <si>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</si>
  <si>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</si>
  <si>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</si>
  <si>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</si>
  <si>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</si>
  <si>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</si>
  <si>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</si>
  <si>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</si>
  <si>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</si>
  <si>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</si>
  <si>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</si>
  <si>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</si>
  <si>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</si>
  <si>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</si>
  <si>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</si>
  <si>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</si>
  <si>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</si>
  <si>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</si>
  <si>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</si>
  <si>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</si>
  <si>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</si>
  <si>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</si>
  <si>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</si>
  <si>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</si>
  <si>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</si>
  <si>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</si>
  <si>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</si>
  <si>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</si>
  <si>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</si>
  <si>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</si>
  <si>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</si>
  <si>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</si>
  <si>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</si>
  <si>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</si>
  <si>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</si>
  <si>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</si>
  <si>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</si>
  <si>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</si>
  <si>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</si>
  <si>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</si>
  <si>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</si>
  <si>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</si>
  <si>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</si>
  <si>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</si>
  <si>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</si>
  <si>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</si>
  <si>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</si>
  <si>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</si>
  <si>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</si>
  <si>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</si>
  <si>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</si>
  <si>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</si>
  <si>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</si>
  <si>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</si>
  <si>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</si>
  <si>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</si>
  <si>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</si>
  <si>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</si>
  <si>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</si>
  <si>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</si>
  <si>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</si>
  <si>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</si>
  <si>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</si>
  <si>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</si>
  <si>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</si>
  <si>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</si>
  <si>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</si>
  <si>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</si>
  <si>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</si>
  <si>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</si>
  <si>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</si>
  <si>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</si>
  <si>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</si>
  <si>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</si>
  <si>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</si>
  <si>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</si>
  <si>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</si>
  <si>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</si>
  <si>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</si>
  <si>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</si>
  <si>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</si>
  <si>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</si>
  <si>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</si>
  <si>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</si>
  <si>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</si>
  <si>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</si>
  <si>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</si>
  <si>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</si>
  <si>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</si>
  <si>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</si>
  <si>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</si>
  <si>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</si>
  <si>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</si>
  <si>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</si>
  <si>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</si>
  <si>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</si>
  <si>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</si>
  <si>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</si>
  <si>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</si>
  <si>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</si>
  <si>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</si>
  <si>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</si>
  <si>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</si>
  <si>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</si>
  <si>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</si>
  <si>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</si>
  <si>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</si>
  <si>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</si>
  <si>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</si>
  <si>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</si>
  <si>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</si>
  <si>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</si>
  <si>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</si>
  <si>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</si>
  <si>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</si>
  <si>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</si>
  <si>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</si>
  <si>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</si>
  <si>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</si>
  <si>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</si>
  <si>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</si>
  <si>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</si>
  <si>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</si>
  <si>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</si>
  <si>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</si>
  <si>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</si>
  <si>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</si>
  <si>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</si>
  <si>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</si>
  <si>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</si>
  <si>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</si>
  <si>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</si>
  <si>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</si>
  <si>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</si>
  <si>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</si>
  <si>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</si>
  <si>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</si>
  <si>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</si>
  <si>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</si>
  <si>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</si>
  <si>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</si>
  <si>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</si>
  <si>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</si>
  <si>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</si>
  <si>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</si>
  <si>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</si>
  <si>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</si>
  <si>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</si>
  <si>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</si>
  <si>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</si>
  <si>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</si>
  <si>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</si>
  <si>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</si>
  <si>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</si>
  <si>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</si>
  <si>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</si>
  <si>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</si>
  <si>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</si>
  <si>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</si>
  <si>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</si>
  <si>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</si>
  <si>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</si>
  <si>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</si>
  <si>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</si>
  <si>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</si>
  <si>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</si>
  <si>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</si>
  <si>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</si>
  <si>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</si>
  <si>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</si>
  <si>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</si>
  <si>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</si>
  <si>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</si>
  <si>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</si>
  <si>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</si>
  <si>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</si>
  <si>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</si>
  <si>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</si>
  <si>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</si>
  <si>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</si>
  <si>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</si>
  <si>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</si>
  <si>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</si>
  <si>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</si>
  <si>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</si>
  <si>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</si>
  <si>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</si>
  <si>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</si>
  <si>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</si>
  <si>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</si>
  <si>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</si>
  <si>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</si>
  <si>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</si>
  <si>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</si>
  <si>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</si>
  <si>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</si>
  <si>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</si>
  <si>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</si>
  <si>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</si>
  <si>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</si>
  <si>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</si>
  <si>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</si>
  <si>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</si>
  <si>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</si>
  <si>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</si>
  <si>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</si>
  <si>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</si>
  <si>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</si>
  <si>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</si>
  <si>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</si>
  <si>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</si>
  <si>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</si>
  <si>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</si>
  <si>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</si>
  <si>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</si>
  <si>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</si>
  <si>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</si>
  <si>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</si>
  <si>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</si>
  <si>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</si>
  <si>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</si>
  <si>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</si>
  <si>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</si>
  <si>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</si>
  <si>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</si>
  <si>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</si>
  <si>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</si>
  <si>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</si>
  <si>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</si>
  <si>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</si>
  <si>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</si>
  <si>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</si>
  <si>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</si>
  <si>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</si>
  <si>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</si>
  <si>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</si>
  <si>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</si>
  <si>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</si>
  <si>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</si>
  <si>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</si>
  <si>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</si>
  <si>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</si>
  <si>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</si>
  <si>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</si>
  <si>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</si>
  <si>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</si>
  <si>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</si>
  <si>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</si>
  <si>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</si>
  <si>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</si>
  <si>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</si>
  <si>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</si>
  <si>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</si>
  <si>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</si>
  <si>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</si>
  <si>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</si>
  <si>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</si>
  <si>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</si>
  <si>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</si>
  <si>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</si>
  <si>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</si>
  <si>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</si>
  <si>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</si>
  <si>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</si>
  <si>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</si>
  <si>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</si>
  <si>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</si>
  <si>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</si>
  <si>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</si>
  <si>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</si>
  <si>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</si>
  <si>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</si>
  <si>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</si>
  <si>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</si>
  <si>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</si>
  <si>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</si>
  <si>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</si>
  <si>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</si>
  <si>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</si>
  <si>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</si>
  <si>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</si>
  <si>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</si>
  <si>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</si>
  <si>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</si>
  <si>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</si>
  <si>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</si>
  <si>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</si>
  <si>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</si>
  <si>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</si>
  <si>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</si>
  <si>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</si>
  <si>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</si>
  <si>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</si>
  <si>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</si>
  <si>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</si>
  <si>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</si>
  <si>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</si>
  <si>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</si>
  <si>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</si>
  <si>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</si>
  <si>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</si>
  <si>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</si>
  <si>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</si>
  <si>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</si>
  <si>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</si>
  <si>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</si>
  <si>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</si>
  <si>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</si>
  <si>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</si>
  <si>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</si>
  <si>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</si>
  <si>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</si>
  <si>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</si>
  <si>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</si>
  <si>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</si>
  <si>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</si>
  <si>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</si>
  <si>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</si>
  <si>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</si>
  <si>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</si>
  <si>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</si>
  <si>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</si>
  <si>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</si>
  <si>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</si>
  <si>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</si>
  <si>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</si>
  <si>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</si>
  <si>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</si>
  <si>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</si>
  <si>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</si>
  <si>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</si>
  <si>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</si>
  <si>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</si>
  <si>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</si>
  <si>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</si>
  <si>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</si>
  <si>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</si>
  <si>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</si>
  <si>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</si>
  <si>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</si>
  <si>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</si>
  <si>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</si>
  <si>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</si>
  <si>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</si>
  <si>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</si>
  <si>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</si>
  <si>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</si>
  <si>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</si>
  <si>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</si>
  <si>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</si>
  <si>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</si>
  <si>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</si>
  <si>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</si>
  <si>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</si>
  <si>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</si>
  <si>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</si>
  <si>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</si>
  <si>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</si>
  <si>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</si>
  <si>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</si>
  <si>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</si>
  <si>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</si>
  <si>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</si>
  <si>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</si>
  <si>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</si>
  <si>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</si>
  <si>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</si>
  <si>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</si>
  <si>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</si>
  <si>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</si>
  <si>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</si>
  <si>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</si>
  <si>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</si>
  <si>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</si>
  <si>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</si>
  <si>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</si>
  <si>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</si>
  <si>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</si>
  <si>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</si>
  <si>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</si>
  <si>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</si>
  <si>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</si>
  <si>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</si>
  <si>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</si>
  <si>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</si>
  <si>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</si>
  <si>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</si>
  <si>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</si>
  <si>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</si>
  <si>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</si>
  <si>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</si>
  <si>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</si>
  <si>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</si>
  <si>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</si>
  <si>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</si>
  <si>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</si>
  <si>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</si>
  <si>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</si>
  <si>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</si>
  <si>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</si>
  <si>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</si>
  <si>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</si>
  <si>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</si>
  <si>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</si>
  <si>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</si>
  <si>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</si>
  <si>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</si>
  <si>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</si>
  <si>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</si>
  <si>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</si>
  <si>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</si>
  <si>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</si>
  <si>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</si>
  <si>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</si>
  <si>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</si>
  <si>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</si>
  <si>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</si>
  <si>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</si>
  <si>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</si>
  <si>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</si>
  <si>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</si>
  <si>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</si>
  <si>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</si>
  <si>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</si>
  <si>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</si>
  <si>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</si>
  <si>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</si>
  <si>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</si>
  <si>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</si>
  <si>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</si>
  <si>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</si>
  <si>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</si>
  <si>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</si>
  <si>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</si>
  <si>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</si>
  <si>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</si>
  <si>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</si>
  <si>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</si>
  <si>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</si>
  <si>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</si>
  <si>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</si>
  <si>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</si>
  <si>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</si>
  <si>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</si>
  <si>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</si>
  <si>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</si>
  <si>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</si>
  <si>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</si>
  <si>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</si>
  <si>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</si>
  <si>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</si>
  <si>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</si>
  <si>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</si>
  <si>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</si>
  <si>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</si>
  <si>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</si>
  <si>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</si>
  <si>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</si>
  <si>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</si>
  <si>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</si>
  <si>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</si>
  <si>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</si>
  <si>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</si>
  <si>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</si>
  <si>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</si>
  <si>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</si>
  <si>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</si>
  <si>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</si>
  <si>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</si>
  <si>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</si>
  <si>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</si>
  <si>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</si>
  <si>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</si>
  <si>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</si>
  <si>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</si>
  <si>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</si>
  <si>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</si>
  <si>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</si>
  <si>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</si>
  <si>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</si>
  <si>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</si>
  <si>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</si>
  <si>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</si>
  <si>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</si>
  <si>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</si>
  <si>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</si>
  <si>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</si>
  <si>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</si>
  <si>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</si>
  <si>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</si>
  <si>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</si>
  <si>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</si>
  <si>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</si>
  <si>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</si>
  <si>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</si>
  <si>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</si>
  <si>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</si>
  <si>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</si>
  <si>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</si>
  <si>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</si>
  <si>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</si>
  <si>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</si>
  <si>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</si>
  <si>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</si>
  <si>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</si>
  <si>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</si>
  <si>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</si>
  <si>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</si>
  <si>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</si>
  <si>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</si>
  <si>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</si>
  <si>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</si>
  <si>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</si>
  <si>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</si>
  <si>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</si>
  <si>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</si>
  <si>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</si>
  <si>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</si>
  <si>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</si>
  <si>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</si>
  <si>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</si>
  <si>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</si>
  <si>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</si>
  <si>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</si>
  <si>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</si>
  <si>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</si>
  <si>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</si>
  <si>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</si>
  <si>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</si>
  <si>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</si>
  <si>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</si>
  <si>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</si>
  <si>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</si>
  <si>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</si>
  <si>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</si>
  <si>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</si>
  <si>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</si>
  <si>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</si>
  <si>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</si>
  <si>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</si>
  <si>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</si>
  <si>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</si>
  <si>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</si>
  <si>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</si>
  <si>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</si>
  <si>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</si>
  <si>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</si>
  <si>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</si>
  <si>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</si>
  <si>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</si>
  <si>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</si>
  <si>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</si>
  <si>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</si>
  <si>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</si>
  <si>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</si>
  <si>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</si>
  <si>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</si>
  <si>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</si>
  <si>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</si>
  <si>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</si>
  <si>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</si>
  <si>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</si>
  <si>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</si>
  <si>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</si>
  <si>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</si>
  <si>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</si>
  <si>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</si>
  <si>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</si>
  <si>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</si>
  <si>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</si>
  <si>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</si>
  <si>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</si>
  <si>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</si>
  <si>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</si>
  <si>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</si>
  <si>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</si>
  <si>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</si>
  <si>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</si>
  <si>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</si>
  <si>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</si>
  <si>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</si>
  <si>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</si>
  <si>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</si>
  <si>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</si>
  <si>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</si>
  <si>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</si>
  <si>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</si>
  <si>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</si>
  <si>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</si>
  <si>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</si>
  <si>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</si>
  <si>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</si>
  <si>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</si>
  <si>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</si>
  <si>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</si>
  <si>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</si>
  <si>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</si>
  <si>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</si>
  <si>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</si>
  <si>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</si>
  <si>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</si>
  <si>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</si>
  <si>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</si>
  <si>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</si>
  <si>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</si>
  <si>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</si>
  <si>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</si>
  <si>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</si>
  <si>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</si>
  <si>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</si>
  <si>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</si>
  <si>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</si>
  <si>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</si>
  <si>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</si>
  <si>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</si>
  <si>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</si>
  <si>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</si>
  <si>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</si>
  <si>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</si>
  <si>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</si>
  <si>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</si>
  <si>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</si>
  <si>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</si>
  <si>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</si>
  <si>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</si>
  <si>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</si>
  <si>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</si>
  <si>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</si>
  <si>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</si>
  <si>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</si>
  <si>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</si>
  <si>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</si>
  <si>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</si>
  <si>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</si>
  <si>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</si>
  <si>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</si>
  <si>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</si>
  <si>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</si>
  <si>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</si>
  <si>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</si>
  <si>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</si>
  <si>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</si>
  <si>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</si>
  <si>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</si>
  <si>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</si>
  <si>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</si>
  <si>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</si>
  <si>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</si>
  <si>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</si>
  <si>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</si>
  <si>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</si>
  <si>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</si>
  <si>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</si>
  <si>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</si>
  <si>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</si>
  <si>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</si>
  <si>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</si>
  <si>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</si>
  <si>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</si>
  <si>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</si>
  <si>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</si>
  <si>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</si>
  <si>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</si>
  <si>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</si>
  <si>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</si>
  <si>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</si>
  <si>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</si>
  <si>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</si>
  <si>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</si>
  <si>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</si>
  <si>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</si>
  <si>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</si>
  <si>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</si>
  <si>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</si>
  <si>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</si>
  <si>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</si>
  <si>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</si>
  <si>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</si>
  <si>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</si>
  <si>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</si>
  <si>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</si>
  <si>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</si>
  <si>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</si>
  <si>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</si>
  <si>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</si>
  <si>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</si>
  <si>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</si>
  <si>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</si>
  <si>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</si>
  <si>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</si>
  <si>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</si>
  <si>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</si>
  <si>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</si>
  <si>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</si>
  <si>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</si>
  <si>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</si>
  <si>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</si>
  <si>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</si>
  <si>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</si>
  <si>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</si>
  <si>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</si>
  <si>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</si>
  <si>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</si>
  <si>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</si>
  <si>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</si>
  <si>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</si>
  <si>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</si>
  <si>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</si>
  <si>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</si>
  <si>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</si>
  <si>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</si>
  <si>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</si>
  <si>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</si>
  <si>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</si>
  <si>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</si>
  <si>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</si>
  <si>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</si>
  <si>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</si>
  <si>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</si>
  <si>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</si>
  <si>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</si>
  <si>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</si>
  <si>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</si>
  <si>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</si>
  <si>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</si>
  <si>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</si>
  <si>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</si>
  <si>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</si>
  <si>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</si>
  <si>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</si>
  <si>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</si>
  <si>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</si>
  <si>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</si>
  <si>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</si>
  <si>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</si>
  <si>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</si>
  <si>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</si>
  <si>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</si>
  <si>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</si>
  <si>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</si>
  <si>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</si>
  <si>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</si>
  <si>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</si>
  <si>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</si>
  <si>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</si>
  <si>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</si>
  <si>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</si>
  <si>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</si>
  <si>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</si>
  <si>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</si>
  <si>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</si>
  <si>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</si>
  <si>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</si>
  <si>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</si>
  <si>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</si>
  <si>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</si>
  <si>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</si>
  <si>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</si>
  <si>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</si>
  <si>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</si>
  <si>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</si>
  <si>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</si>
  <si>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</si>
  <si>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</si>
  <si>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</si>
  <si>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</si>
  <si>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</si>
  <si>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</si>
  <si>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</si>
  <si>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</si>
  <si>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</si>
  <si>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</si>
  <si>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</si>
  <si>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</si>
  <si>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</si>
  <si>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</si>
  <si>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</si>
  <si>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</si>
  <si>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</si>
  <si>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</si>
  <si>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</si>
  <si>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</si>
  <si>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</si>
  <si>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</si>
  <si>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</si>
  <si>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</si>
  <si>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</si>
  <si>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</si>
  <si>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</si>
  <si>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</si>
  <si>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</si>
  <si>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</si>
  <si>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</si>
  <si>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</si>
  <si>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</si>
  <si>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</si>
  <si>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</si>
  <si>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</si>
  <si>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</si>
  <si>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</si>
  <si>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</si>
  <si>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</si>
  <si>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</si>
  <si>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</si>
  <si>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</si>
  <si>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</si>
  <si>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</si>
  <si>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</si>
  <si>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</si>
  <si>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</si>
  <si>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</si>
  <si>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</si>
  <si>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</si>
  <si>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</si>
  <si>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</si>
  <si>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</si>
  <si>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</si>
  <si>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</si>
  <si>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</si>
  <si>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</si>
  <si>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</si>
  <si>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</si>
  <si>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</si>
  <si>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</si>
  <si>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</si>
  <si>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</si>
  <si>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</si>
  <si>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</si>
  <si>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</si>
  <si>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</si>
  <si>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</si>
  <si>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</si>
  <si>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</si>
  <si>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</si>
  <si>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</si>
  <si>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</si>
  <si>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</si>
  <si>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</si>
  <si>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</si>
  <si>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</si>
  <si>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</si>
  <si>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</si>
  <si>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</si>
  <si>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</si>
  <si>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</si>
  <si>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</si>
  <si>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</si>
  <si>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</si>
  <si>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</si>
  <si>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</si>
  <si>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</si>
  <si>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</si>
  <si>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</si>
  <si>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</si>
  <si>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</si>
  <si>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</si>
  <si>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</si>
  <si>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</si>
  <si>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</si>
  <si>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</si>
  <si>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</si>
  <si>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</si>
  <si>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</si>
  <si>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</si>
  <si>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</si>
  <si>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</si>
  <si>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</si>
  <si>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</si>
  <si>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</si>
  <si>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</si>
  <si>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</si>
  <si>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</si>
  <si>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</si>
  <si>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</si>
  <si>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</si>
  <si>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</si>
  <si>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</si>
  <si>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</si>
  <si>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</si>
  <si>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</si>
  <si>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</si>
  <si>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</si>
  <si>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</si>
  <si>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</si>
  <si>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</si>
  <si>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</si>
  <si>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</si>
  <si>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</si>
  <si>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</si>
  <si>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</si>
  <si>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</si>
  <si>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</si>
  <si>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</si>
  <si>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</si>
  <si>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</si>
  <si>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</si>
  <si>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</si>
  <si>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</si>
  <si>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</si>
  <si>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</si>
  <si>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</si>
  <si>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</si>
  <si>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</si>
  <si>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</si>
  <si>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</si>
  <si>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</si>
  <si>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</si>
  <si>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</si>
  <si>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</si>
  <si>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</si>
  <si>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</si>
  <si>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</si>
  <si>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</si>
  <si>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</si>
  <si>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</si>
  <si>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</si>
  <si>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</si>
  <si>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</si>
  <si>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</si>
  <si>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</si>
  <si>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</si>
  <si>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</si>
  <si>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</si>
  <si>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</si>
  <si>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</si>
  <si>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</si>
  <si>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</si>
  <si>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</si>
  <si>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</si>
  <si>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</si>
  <si>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</si>
  <si>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</si>
  <si>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</si>
  <si>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</si>
  <si>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</si>
  <si>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</si>
  <si>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</si>
  <si>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</si>
  <si>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</si>
  <si>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</si>
  <si>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</si>
  <si>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</si>
  <si>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</si>
  <si>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</si>
  <si>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</si>
  <si>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</si>
  <si>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</si>
  <si>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</si>
  <si>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</si>
  <si>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</si>
  <si>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</si>
  <si>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</si>
  <si>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</si>
  <si>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</si>
  <si>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</si>
  <si>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</si>
  <si>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</si>
  <si>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</si>
  <si>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</si>
  <si>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</si>
  <si>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</si>
  <si>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</si>
  <si>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</si>
  <si>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</si>
  <si>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</si>
  <si>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</si>
  <si>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</si>
  <si>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</si>
  <si>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</si>
  <si>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</si>
  <si>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</si>
  <si>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</si>
  <si>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</si>
  <si>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</si>
  <si>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</si>
  <si>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</si>
  <si>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</si>
  <si>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</si>
  <si>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</si>
  <si>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</si>
  <si>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</si>
  <si>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</si>
  <si>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</si>
  <si>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</si>
  <si>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</si>
  <si>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</si>
  <si>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</si>
  <si>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</si>
  <si>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</si>
  <si>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</si>
  <si>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</si>
  <si>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</si>
  <si>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</si>
  <si>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</si>
  <si>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</si>
  <si>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</si>
  <si>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</si>
  <si>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</si>
  <si>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</si>
  <si>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</si>
  <si>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</si>
  <si>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</si>
  <si>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</si>
  <si>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</si>
  <si>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</si>
  <si>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</si>
  <si>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</si>
  <si>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</si>
  <si>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</si>
  <si>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</si>
  <si>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</si>
  <si>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</si>
  <si>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</si>
  <si>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</si>
  <si>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</si>
  <si>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</si>
  <si>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</si>
  <si>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</si>
  <si>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</si>
  <si>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</si>
  <si>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</si>
  <si>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</si>
  <si>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</si>
  <si>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</si>
  <si>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</si>
  <si>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</si>
  <si>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</si>
  <si>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</si>
  <si>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</si>
  <si>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</si>
  <si>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</si>
  <si>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</si>
  <si>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</si>
  <si>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</si>
  <si>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</si>
  <si>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</si>
  <si>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</si>
  <si>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</si>
  <si>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</si>
  <si>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</si>
  <si>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</si>
  <si>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</si>
  <si>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</si>
  <si>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</si>
  <si>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</si>
  <si>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</si>
  <si>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</si>
  <si>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</si>
  <si>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</si>
  <si>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</si>
  <si>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</si>
  <si>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</si>
  <si>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</si>
  <si>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</si>
  <si>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</si>
  <si>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</si>
  <si>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</si>
  <si>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</si>
  <si>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</si>
  <si>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</si>
  <si>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</si>
  <si>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</si>
  <si>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</si>
  <si>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</si>
  <si>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</si>
  <si>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</si>
  <si>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</si>
  <si>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</si>
  <si>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</si>
  <si>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</si>
  <si>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</si>
  <si>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</si>
  <si>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</si>
  <si>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</si>
  <si>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</si>
  <si>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</si>
  <si>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</si>
  <si>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</si>
  <si>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</si>
  <si>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</si>
  <si>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</si>
  <si>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</si>
  <si>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</si>
  <si>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</si>
  <si>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</si>
  <si>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</si>
  <si>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</si>
  <si>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</si>
  <si>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</si>
  <si>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</si>
  <si>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</si>
  <si>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</si>
  <si>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</si>
  <si>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</si>
  <si>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</si>
  <si>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</si>
  <si>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</si>
  <si>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</si>
  <si>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</si>
  <si>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</si>
  <si>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</si>
  <si>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</si>
  <si>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</si>
  <si>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</si>
  <si>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</si>
  <si>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</si>
  <si>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</si>
  <si>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</si>
  <si>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</si>
  <si>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</si>
  <si>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</si>
  <si>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</si>
  <si>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</si>
  <si>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</si>
  <si>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</si>
  <si>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</si>
  <si>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</si>
  <si>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</si>
  <si>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</si>
  <si>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</si>
  <si>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</si>
  <si>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</si>
  <si>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</si>
  <si>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</si>
  <si>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</si>
  <si>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</si>
  <si>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</si>
  <si>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</si>
  <si>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</si>
  <si>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</si>
  <si>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</si>
  <si>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</si>
  <si>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</si>
  <si>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</si>
  <si>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</si>
  <si>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</si>
  <si>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</si>
  <si>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</si>
  <si>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</si>
  <si>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</si>
  <si>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</si>
  <si>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</si>
  <si>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</si>
  <si>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</si>
  <si>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</si>
  <si>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</si>
  <si>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</si>
  <si>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</si>
  <si>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</si>
  <si>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</si>
  <si>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</si>
  <si>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</si>
  <si>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</si>
  <si>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</si>
  <si>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</si>
  <si>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</si>
  <si>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</si>
  <si>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</si>
  <si>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</si>
  <si>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</si>
  <si>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</si>
  <si>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</si>
  <si>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</si>
  <si>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</si>
  <si>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</si>
  <si>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</si>
  <si>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</si>
  <si>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</si>
  <si>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</si>
  <si>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</si>
  <si>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</si>
  <si>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</si>
  <si>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</si>
  <si>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</si>
  <si>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</si>
  <si>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</si>
  <si>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</si>
  <si>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</si>
  <si>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</si>
  <si>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</si>
  <si>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</si>
  <si>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</si>
  <si>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</si>
  <si>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</si>
  <si>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</si>
  <si>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</si>
  <si>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</si>
  <si>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</si>
  <si>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</si>
  <si>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</si>
  <si>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</si>
  <si>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</si>
  <si>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</si>
  <si>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</si>
  <si>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</si>
  <si>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</si>
  <si>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</si>
  <si>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</si>
  <si>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</si>
  <si>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</si>
  <si>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</si>
  <si>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</si>
  <si>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</si>
  <si>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</si>
  <si>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</si>
  <si>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</si>
  <si>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</si>
  <si>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</si>
  <si>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</si>
  <si>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</si>
  <si>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</si>
  <si>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</si>
  <si>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</si>
  <si>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</si>
  <si>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</si>
  <si>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</si>
  <si>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</si>
  <si>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</si>
  <si>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</si>
  <si>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</si>
  <si>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</si>
  <si>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</si>
  <si>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</si>
  <si>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</si>
  <si>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</si>
  <si>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</si>
  <si>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</si>
  <si>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</si>
  <si>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</si>
  <si>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</si>
  <si>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</si>
  <si>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</si>
  <si>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</si>
  <si>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</si>
  <si>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</si>
  <si>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</si>
  <si>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</si>
  <si>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</si>
  <si>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</si>
  <si>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</si>
  <si>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</si>
  <si>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</si>
  <si>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</si>
  <si>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</si>
  <si>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</si>
  <si>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</si>
  <si>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</si>
  <si>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</si>
  <si>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</si>
  <si>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</si>
  <si>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</si>
  <si>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</si>
  <si>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</si>
  <si>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</si>
  <si>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</si>
  <si>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</si>
  <si>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</si>
  <si>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</si>
  <si>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</si>
  <si>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</si>
  <si>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</si>
  <si>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</si>
  <si>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</si>
  <si>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</si>
  <si>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</si>
  <si>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</si>
  <si>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</si>
  <si>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</si>
  <si>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</si>
  <si>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</si>
  <si>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</si>
  <si>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</si>
  <si>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</si>
  <si>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</si>
  <si>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</si>
  <si>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</si>
  <si>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</si>
  <si>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</si>
  <si>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</si>
  <si>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</si>
  <si>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</si>
  <si>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</si>
  <si>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</si>
  <si>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</si>
  <si>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</si>
  <si>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</si>
  <si>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</si>
  <si>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</si>
  <si>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</si>
  <si>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</si>
  <si>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</si>
  <si>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</si>
  <si>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</si>
  <si>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</si>
  <si>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</si>
  <si>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</si>
  <si>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</si>
  <si>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</si>
  <si>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</si>
  <si>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</si>
  <si>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</si>
  <si>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</si>
  <si>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</si>
  <si>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</si>
  <si>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</si>
  <si>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</si>
  <si>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</si>
  <si>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</si>
  <si>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</si>
  <si>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</si>
  <si>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</si>
  <si>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</si>
  <si>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</si>
  <si>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</si>
  <si>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</si>
  <si>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</si>
  <si>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</si>
  <si>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</si>
  <si>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</si>
  <si>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</si>
  <si>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</si>
  <si>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</si>
  <si>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</si>
  <si>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</si>
  <si>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</si>
  <si>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</si>
  <si>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</si>
  <si>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</si>
  <si>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</si>
  <si>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</si>
  <si>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</si>
  <si>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</si>
  <si>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</si>
  <si>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</si>
  <si>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</si>
  <si>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</si>
  <si>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</si>
  <si>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</si>
  <si>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</si>
  <si>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</si>
  <si>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</si>
  <si>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</si>
  <si>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</si>
  <si>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</si>
  <si>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</si>
  <si>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</si>
  <si>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</si>
  <si>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</si>
  <si>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</si>
  <si>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</si>
  <si>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</si>
  <si>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</si>
  <si>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</si>
  <si>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</si>
  <si>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</si>
  <si>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</si>
  <si>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</si>
  <si>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</si>
  <si>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</si>
  <si>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</si>
  <si>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</si>
  <si>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</si>
  <si>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</si>
  <si>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</si>
  <si>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</si>
  <si>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</si>
  <si>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</si>
  <si>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</si>
  <si>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</si>
  <si>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</si>
  <si>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</si>
  <si>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</si>
  <si>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</si>
  <si>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</si>
  <si>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</si>
  <si>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</si>
  <si>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</si>
  <si>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</si>
  <si>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</si>
  <si>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</si>
  <si>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</si>
  <si>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</si>
  <si>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</si>
  <si>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</si>
  <si>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</si>
  <si>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</si>
  <si>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</si>
  <si>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</si>
  <si>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</si>
  <si>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</si>
  <si>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</si>
  <si>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</si>
  <si>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</si>
  <si>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</si>
  <si>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</si>
  <si>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</si>
  <si>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</si>
  <si>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</si>
  <si>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</si>
  <si>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</si>
  <si>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</si>
  <si>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</si>
  <si>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</si>
  <si>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</si>
  <si>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</si>
  <si>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</si>
  <si>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</si>
  <si>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</si>
  <si>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</si>
  <si>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</si>
  <si>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</si>
  <si>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</si>
  <si>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</si>
  <si>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</si>
  <si>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</si>
  <si>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</si>
  <si>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</si>
  <si>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</si>
  <si>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</si>
  <si>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</si>
  <si>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</si>
  <si>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</si>
  <si>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</si>
  <si>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</si>
  <si>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</si>
  <si>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</si>
  <si>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</si>
  <si>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</si>
  <si>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</si>
  <si>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</si>
  <si>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</si>
  <si>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</si>
  <si>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</si>
  <si>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</si>
  <si>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</si>
  <si>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</si>
  <si>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</si>
  <si>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</si>
  <si>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</si>
  <si>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</si>
  <si>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</si>
  <si>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</si>
  <si>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</si>
  <si>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</si>
  <si>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</si>
  <si>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</si>
  <si>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</si>
  <si>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</si>
  <si>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</si>
  <si>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</si>
  <si>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</si>
  <si>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</si>
  <si>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</si>
  <si>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</si>
  <si>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</si>
  <si>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</si>
  <si>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</si>
  <si>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</si>
  <si>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</si>
  <si>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</si>
  <si>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</si>
  <si>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</si>
  <si>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</si>
  <si>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</si>
  <si>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</si>
  <si>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</si>
  <si>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</si>
  <si>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</si>
  <si>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</si>
  <si>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</si>
  <si>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</si>
  <si>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</si>
  <si>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</si>
  <si>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</si>
  <si>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</si>
  <si>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</si>
  <si>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</si>
  <si>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</si>
  <si>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</si>
  <si>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</si>
  <si>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</si>
  <si>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</si>
  <si>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</si>
  <si>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</si>
  <si>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</si>
  <si>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</si>
  <si>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</si>
  <si>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</si>
  <si>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</si>
  <si>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</si>
  <si>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</si>
  <si>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</si>
  <si>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</si>
  <si>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</si>
  <si>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</si>
  <si>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</si>
  <si>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</si>
  <si>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</si>
  <si>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</si>
  <si>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</si>
  <si>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</si>
  <si>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</si>
  <si>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</si>
  <si>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</si>
  <si>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</si>
  <si>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</si>
  <si>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</si>
  <si>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</si>
  <si>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</si>
  <si>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</si>
  <si>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</si>
  <si>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</si>
  <si>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</si>
  <si>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</si>
  <si>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</si>
  <si>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</si>
  <si>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</si>
  <si>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</si>
  <si>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</si>
  <si>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</si>
  <si>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</si>
  <si>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</si>
  <si>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</si>
  <si>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</si>
  <si>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</si>
  <si>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</si>
  <si>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</si>
  <si>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</si>
  <si>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</si>
  <si>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</si>
  <si>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</si>
  <si>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</si>
  <si>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</si>
  <si>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</si>
  <si>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</si>
  <si>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</si>
  <si>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</si>
  <si>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</si>
  <si>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</si>
  <si>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</si>
  <si>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</si>
  <si>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</si>
  <si>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</si>
  <si>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</si>
  <si>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</si>
  <si>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</si>
  <si>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</si>
  <si>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</si>
  <si>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</si>
  <si>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</si>
  <si>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</si>
  <si>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</si>
  <si>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</si>
  <si>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</si>
  <si>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</si>
  <si>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</si>
  <si>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</si>
  <si>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</si>
  <si>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</si>
  <si>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</si>
  <si>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</si>
  <si>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</si>
  <si>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</si>
  <si>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</si>
  <si>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</si>
  <si>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</si>
  <si>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</si>
  <si>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</si>
  <si>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</si>
  <si>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</si>
  <si>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</si>
  <si>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</si>
  <si>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</si>
  <si>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</si>
  <si>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</si>
  <si>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</si>
  <si>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</si>
  <si>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</si>
  <si>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</si>
  <si>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</si>
  <si>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</si>
  <si>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</si>
  <si>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</si>
  <si>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</si>
  <si>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</si>
  <si>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</si>
  <si>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</si>
  <si>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</si>
  <si>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</si>
  <si>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</si>
  <si>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</si>
  <si>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</si>
  <si>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</si>
  <si>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</si>
  <si>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</si>
  <si>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</si>
  <si>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</si>
  <si>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</si>
  <si>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</si>
  <si>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</si>
  <si>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</si>
  <si>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</si>
  <si>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</si>
  <si>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</si>
  <si>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</si>
  <si>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</si>
  <si>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</si>
  <si>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</si>
  <si>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</si>
  <si>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</si>
  <si>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</si>
  <si>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</si>
  <si>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</si>
  <si>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</si>
  <si>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</si>
  <si>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</si>
  <si>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</si>
  <si>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</si>
  <si>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</si>
  <si>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</si>
  <si>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</si>
  <si>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</si>
  <si>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</si>
  <si>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</si>
  <si>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</si>
  <si>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</si>
  <si>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</si>
  <si>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</si>
  <si>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</si>
  <si>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</si>
  <si>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</si>
  <si>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</si>
  <si>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</si>
  <si>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</si>
  <si>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</si>
  <si>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</si>
  <si>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</si>
  <si>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</si>
  <si>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</si>
  <si>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</si>
  <si>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</si>
  <si>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</si>
  <si>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</si>
  <si>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</si>
  <si>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</si>
  <si>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</si>
  <si>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</si>
  <si>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</si>
  <si>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</si>
  <si>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</si>
  <si>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</si>
  <si>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</si>
  <si>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</si>
  <si>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</si>
  <si>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</si>
  <si>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</si>
  <si>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</si>
  <si>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</si>
  <si>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</si>
  <si>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</si>
  <si>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</si>
  <si>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</si>
  <si>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</si>
  <si>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</si>
  <si>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</si>
  <si>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</si>
  <si>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</si>
  <si>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</si>
  <si>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</si>
  <si>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</si>
  <si>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</si>
  <si>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</si>
  <si>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</si>
  <si>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</si>
  <si>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</si>
  <si>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</si>
  <si>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</si>
  <si>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</si>
  <si>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</si>
  <si>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</si>
  <si>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</si>
  <si>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</si>
  <si>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</si>
  <si>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</si>
  <si>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</si>
  <si>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</si>
  <si>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</si>
  <si>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</si>
  <si>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</si>
  <si>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</si>
  <si>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</si>
  <si>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</si>
  <si>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</si>
  <si>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</si>
  <si>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</si>
  <si>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</si>
  <si>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</si>
  <si>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</si>
  <si>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</si>
  <si>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</si>
  <si>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</si>
  <si>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</si>
  <si>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</si>
  <si>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</si>
  <si>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</si>
  <si>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</si>
  <si>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</si>
  <si>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</si>
  <si>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</si>
  <si>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</si>
  <si>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</si>
  <si>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</si>
  <si>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</si>
  <si>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</si>
  <si>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</si>
  <si>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</si>
  <si>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</si>
  <si>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</si>
  <si>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</si>
  <si>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</si>
  <si>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</si>
  <si>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</si>
  <si>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</si>
  <si>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</si>
  <si>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</si>
  <si>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</si>
  <si>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</si>
  <si>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</si>
  <si>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</si>
  <si>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</si>
  <si>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</si>
  <si>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</si>
  <si>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</si>
  <si>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</si>
  <si>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</si>
  <si>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</si>
  <si>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</si>
  <si>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</si>
  <si>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</si>
  <si>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</si>
  <si>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</si>
  <si>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</si>
  <si>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</si>
  <si>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</si>
  <si>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</si>
  <si>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</si>
  <si>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</si>
  <si>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</si>
  <si>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</si>
  <si>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</si>
  <si>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</si>
  <si>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</si>
  <si>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</si>
  <si>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</si>
  <si>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</si>
  <si>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</si>
  <si>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</si>
  <si>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</si>
  <si>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</si>
  <si>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</si>
  <si>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</si>
  <si>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</si>
  <si>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</si>
  <si>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</si>
  <si>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</si>
  <si>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</si>
  <si>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</si>
  <si>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</si>
  <si>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</si>
  <si>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</si>
  <si>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</si>
  <si>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</si>
  <si>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</si>
  <si>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</si>
  <si>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</si>
  <si>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</si>
  <si>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</si>
  <si>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</si>
  <si>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</si>
  <si>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</si>
  <si>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</si>
  <si>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</si>
  <si>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</si>
  <si>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</si>
  <si>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</si>
  <si>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</si>
  <si>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</si>
  <si>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</si>
  <si>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</si>
  <si>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</si>
  <si>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</si>
  <si>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</si>
  <si>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</si>
  <si>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</si>
  <si>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</si>
  <si>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</si>
  <si>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</si>
  <si>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</si>
  <si>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</si>
  <si>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</si>
  <si>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</si>
  <si>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</si>
  <si>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</si>
  <si>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</si>
  <si>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</si>
  <si>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</si>
  <si>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</si>
  <si>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</si>
  <si>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</si>
  <si>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</si>
  <si>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</si>
  <si>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</si>
  <si>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</si>
  <si>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</si>
  <si>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</si>
  <si>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</si>
  <si>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</si>
  <si>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</si>
  <si>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</si>
  <si>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</si>
  <si>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</si>
  <si>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</si>
  <si>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</si>
  <si>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</si>
  <si>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</si>
  <si>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</si>
  <si>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</si>
  <si>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</si>
  <si>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</si>
  <si>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</si>
  <si>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</si>
  <si>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</si>
  <si>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</si>
  <si>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</si>
  <si>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</si>
  <si>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</si>
  <si>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</si>
  <si>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</si>
  <si>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</si>
  <si>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</si>
  <si>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</si>
  <si>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</si>
  <si>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</si>
  <si>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</si>
  <si>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</si>
  <si>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</si>
  <si>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</si>
  <si>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</si>
  <si>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</si>
  <si>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</si>
  <si>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</si>
  <si>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</si>
  <si>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</si>
  <si>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</si>
  <si>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</si>
  <si>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</si>
  <si>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</si>
  <si>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</si>
  <si>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</si>
  <si>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</si>
  <si>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</si>
  <si>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</si>
  <si>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</si>
  <si>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</si>
  <si>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</si>
  <si>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</si>
  <si>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</si>
  <si>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</si>
  <si>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</si>
  <si>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</si>
  <si>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</si>
  <si>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</si>
  <si>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</si>
  <si>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</si>
  <si>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</si>
  <si>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</si>
  <si>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</si>
  <si>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</si>
  <si>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</si>
  <si>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</si>
  <si>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</si>
  <si>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</si>
  <si>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</si>
  <si>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</si>
  <si>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</si>
  <si>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</si>
  <si>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</si>
  <si>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</si>
  <si>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</si>
  <si>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</si>
  <si>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</si>
  <si>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</si>
  <si>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</si>
  <si>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</si>
  <si>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</si>
  <si>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</si>
  <si>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</si>
  <si>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</si>
  <si>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</si>
  <si>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</si>
  <si>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</si>
  <si>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</si>
  <si>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</si>
  <si>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</si>
  <si>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</si>
  <si>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</si>
  <si>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</si>
  <si>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</si>
  <si>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</si>
  <si>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</si>
  <si>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</si>
  <si>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</si>
  <si>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</si>
  <si>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</si>
  <si>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</si>
  <si>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</si>
  <si>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</si>
  <si>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</si>
  <si>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</si>
  <si>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</si>
  <si>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</si>
  <si>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</si>
  <si>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</si>
  <si>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</si>
  <si>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</si>
  <si>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</si>
  <si>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</si>
  <si>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</si>
  <si>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</si>
  <si>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</si>
  <si>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</si>
  <si>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</si>
  <si>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</si>
  <si>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</si>
  <si>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</si>
  <si>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</si>
  <si>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</si>
  <si>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</si>
  <si>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</si>
  <si>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</si>
  <si>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</si>
  <si>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</si>
  <si>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</si>
  <si>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</si>
  <si>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</si>
  <si>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</si>
  <si>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</si>
  <si>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</si>
  <si>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</si>
  <si>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</si>
  <si>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</si>
  <si>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</si>
  <si>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</si>
  <si>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</si>
  <si>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</si>
  <si>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</si>
  <si>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</si>
  <si>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</si>
  <si>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</si>
  <si>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</si>
  <si>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</si>
  <si>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</si>
  <si>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</si>
  <si>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</si>
  <si>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</si>
  <si>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</si>
  <si>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</si>
  <si>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</si>
  <si>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</si>
  <si>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</si>
  <si>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</si>
  <si>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</si>
  <si>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</si>
  <si>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</si>
  <si>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</si>
  <si>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</si>
  <si>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</si>
  <si>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</si>
  <si>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</si>
  <si>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</si>
  <si>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</si>
  <si>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</si>
  <si>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</si>
  <si>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</si>
  <si>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</si>
  <si>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</si>
  <si>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</si>
  <si>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</si>
  <si>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</si>
  <si>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</si>
  <si>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</si>
  <si>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</si>
  <si>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</si>
  <si>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</si>
  <si>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</si>
  <si>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</si>
  <si>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</si>
  <si>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</si>
  <si>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</si>
  <si>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</si>
  <si>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</si>
  <si>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</si>
  <si>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</si>
  <si>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</si>
  <si>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</si>
  <si>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</si>
  <si>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</si>
  <si>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</si>
  <si>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</si>
  <si>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</si>
  <si>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</si>
  <si>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</si>
  <si>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</si>
  <si>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</si>
  <si>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</si>
  <si>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</si>
  <si>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</si>
  <si>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</si>
  <si>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</si>
  <si>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</si>
  <si>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</si>
  <si>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</si>
  <si>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</si>
  <si>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</si>
  <si>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</si>
  <si>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</si>
  <si>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</si>
  <si>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</si>
  <si>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</si>
  <si>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</si>
  <si>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</si>
  <si>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</si>
  <si>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</si>
  <si>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</si>
  <si>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</si>
  <si>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</si>
  <si>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</si>
  <si>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</si>
  <si>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</si>
  <si>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</si>
  <si>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</si>
  <si>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</si>
  <si>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</si>
  <si>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</si>
  <si>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</si>
  <si>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</si>
  <si>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</si>
  <si>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</si>
  <si>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</si>
  <si>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</si>
  <si>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</si>
  <si>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</si>
  <si>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</si>
  <si>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</si>
  <si>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</si>
  <si>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</si>
  <si>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</si>
  <si>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</si>
  <si>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</si>
  <si>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</si>
  <si>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</si>
  <si>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</si>
  <si>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</si>
  <si>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</si>
  <si>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</si>
  <si>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</si>
  <si>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</si>
  <si>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</si>
  <si>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</si>
  <si>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</si>
  <si>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</si>
  <si>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</si>
  <si>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</si>
  <si>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</si>
  <si>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</si>
  <si>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</si>
  <si>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</si>
  <si>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</si>
  <si>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</si>
  <si>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</si>
  <si>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</si>
  <si>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</si>
  <si>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</si>
  <si>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</si>
  <si>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</si>
  <si>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</si>
  <si>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</si>
  <si>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</si>
  <si>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</si>
  <si>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</si>
  <si>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</si>
  <si>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</si>
  <si>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</si>
  <si>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</si>
  <si>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</si>
  <si>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</si>
  <si>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</si>
  <si>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</si>
  <si>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</si>
  <si>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</si>
  <si>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</si>
  <si>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</si>
  <si>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</si>
  <si>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</si>
  <si>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</si>
  <si>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</si>
  <si>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</si>
  <si>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</si>
  <si>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</si>
  <si>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</si>
  <si>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</si>
  <si>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</si>
  <si>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</si>
  <si>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</si>
  <si>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</si>
  <si>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</si>
  <si>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</si>
  <si>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</si>
  <si>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</si>
  <si>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</si>
  <si>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</si>
  <si>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</si>
  <si>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</si>
  <si>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</si>
  <si>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</si>
  <si>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</si>
  <si>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</si>
  <si>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</si>
  <si>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</si>
  <si>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</si>
  <si>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</si>
  <si>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</si>
  <si>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</si>
  <si>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</si>
  <si>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</si>
  <si>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</si>
  <si>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</si>
  <si>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</si>
  <si>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</si>
  <si>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</si>
  <si>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</si>
  <si>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</si>
  <si>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</si>
  <si>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</si>
  <si>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</si>
  <si>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</si>
  <si>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</si>
  <si>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</si>
  <si>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</si>
  <si>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</si>
  <si>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</si>
  <si>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</si>
  <si>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</si>
  <si>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</si>
  <si>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</si>
  <si>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</si>
  <si>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</si>
  <si>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</si>
  <si>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</si>
  <si>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</si>
  <si>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</si>
  <si>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</si>
  <si>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</si>
  <si>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</si>
  <si>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</si>
  <si>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</si>
  <si>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</si>
  <si>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</si>
  <si>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</si>
  <si>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</si>
  <si>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</si>
  <si>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</si>
  <si>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</si>
  <si>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</si>
  <si>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</si>
  <si>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</si>
  <si>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</si>
  <si>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</si>
  <si>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</si>
  <si>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</si>
  <si>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</si>
  <si>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</si>
  <si>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</si>
  <si>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</si>
  <si>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</si>
  <si>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</si>
  <si>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</si>
  <si>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</si>
  <si>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</si>
  <si>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</si>
  <si>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</si>
  <si>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</si>
  <si>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</si>
  <si>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</si>
  <si>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</si>
  <si>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</si>
  <si>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</si>
  <si>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</si>
  <si>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</si>
  <si>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</si>
  <si>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</si>
  <si>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</si>
  <si>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</si>
  <si>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</si>
  <si>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</si>
  <si>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</si>
  <si>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</si>
  <si>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</si>
  <si>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</si>
  <si>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</si>
  <si>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</si>
  <si>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</si>
  <si>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</si>
  <si>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</si>
  <si>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</si>
  <si>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</si>
  <si>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</si>
  <si>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</si>
  <si>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</si>
  <si>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</si>
  <si>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</si>
  <si>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</si>
  <si>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</si>
  <si>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</si>
  <si>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</si>
  <si>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</si>
  <si>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</si>
  <si>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</si>
  <si>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</si>
  <si>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</si>
  <si>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</si>
  <si>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</si>
  <si>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</si>
  <si>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</si>
  <si>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</si>
  <si>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</si>
  <si>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</si>
  <si>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</si>
  <si>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</si>
  <si>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</si>
  <si>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</si>
  <si>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</si>
  <si>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</si>
  <si>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</si>
  <si>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</si>
  <si>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</si>
  <si>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</si>
  <si>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</si>
  <si>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</si>
  <si>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</si>
  <si>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</si>
  <si>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</si>
  <si>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</si>
  <si>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</si>
  <si>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</si>
  <si>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</si>
  <si>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</si>
  <si>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</si>
  <si>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</si>
  <si>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</si>
  <si>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</si>
  <si>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</si>
  <si>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</si>
  <si>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</si>
  <si>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</si>
  <si>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</si>
  <si>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</si>
  <si>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</si>
  <si>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</si>
  <si>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</si>
  <si>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</si>
  <si>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</si>
  <si>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</si>
  <si>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</si>
  <si>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</si>
  <si>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</si>
  <si>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</si>
  <si>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</si>
  <si>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</si>
  <si>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</si>
  <si>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</si>
  <si>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</si>
  <si>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</si>
  <si>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</si>
  <si>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</si>
  <si>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</si>
  <si>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</si>
  <si>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</si>
  <si>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</si>
  <si>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</si>
  <si>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</si>
  <si>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</si>
  <si>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</si>
  <si>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</si>
  <si>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</si>
  <si>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</si>
  <si>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</si>
  <si>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</si>
  <si>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</si>
  <si>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</si>
  <si>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</si>
  <si>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</si>
  <si>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</si>
  <si>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</si>
  <si>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</si>
  <si>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</si>
  <si>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</si>
  <si>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</si>
  <si>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</si>
  <si>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</si>
  <si>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</si>
  <si>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</si>
  <si>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</si>
  <si>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</si>
  <si>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</si>
  <si>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</si>
  <si>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</si>
  <si>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</si>
  <si>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</si>
  <si>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</si>
  <si>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</si>
  <si>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</si>
  <si>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</si>
  <si>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</si>
  <si>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</si>
  <si>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</si>
  <si>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</si>
  <si>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</si>
  <si>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</si>
  <si>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</si>
  <si>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</si>
  <si>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</si>
  <si>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</si>
  <si>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</si>
  <si>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</si>
  <si>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</si>
  <si>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</si>
  <si>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</si>
  <si>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</si>
  <si>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</si>
  <si>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</si>
  <si>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</si>
  <si>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</si>
  <si>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</si>
  <si>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</si>
  <si>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</si>
  <si>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</si>
  <si>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</si>
  <si>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</si>
  <si>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</si>
  <si>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</si>
  <si>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</si>
  <si>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</si>
  <si>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</si>
  <si>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</si>
  <si>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</si>
  <si>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</si>
  <si>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</si>
  <si>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</si>
  <si>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</si>
  <si>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</si>
  <si>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</si>
  <si>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</si>
  <si>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</si>
  <si>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</si>
  <si>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</si>
  <si>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</si>
  <si>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</si>
  <si>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</si>
  <si>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</si>
  <si>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</si>
  <si>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</si>
  <si>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</si>
  <si>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</si>
  <si>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</si>
  <si>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</si>
  <si>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</si>
  <si>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</si>
  <si>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</si>
  <si>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</si>
  <si>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</si>
  <si>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</si>
  <si>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</si>
  <si>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</si>
  <si>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</si>
  <si>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</si>
  <si>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</si>
  <si>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</si>
  <si>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</si>
  <si>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</si>
  <si>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</si>
  <si>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</si>
  <si>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</si>
  <si>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</si>
  <si>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</si>
  <si>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</si>
  <si>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</si>
  <si>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</si>
  <si>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</si>
  <si>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</si>
  <si>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</si>
  <si>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</si>
  <si>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</si>
  <si>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</si>
  <si>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</si>
  <si>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</si>
  <si>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</si>
  <si>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</si>
  <si>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</si>
  <si>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</si>
  <si>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</si>
  <si>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</si>
  <si>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</si>
  <si>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</si>
  <si>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</si>
  <si>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</si>
  <si>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</si>
  <si>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</si>
  <si>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</si>
  <si>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</si>
  <si>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</si>
  <si>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</si>
  <si>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</si>
  <si>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</si>
  <si>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</si>
  <si>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</si>
  <si>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</si>
  <si>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</si>
  <si>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</si>
  <si>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</si>
  <si>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</si>
  <si>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</si>
  <si>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</si>
  <si>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</si>
  <si>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</si>
  <si>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</si>
  <si>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</si>
  <si>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</si>
  <si>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</si>
  <si>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</si>
  <si>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</si>
  <si>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</si>
  <si>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</si>
  <si>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</si>
  <si>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</si>
  <si>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</si>
  <si>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</si>
  <si>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</si>
  <si>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</si>
  <si>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</si>
  <si>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</si>
  <si>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</si>
  <si>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</si>
  <si>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</si>
  <si>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</si>
  <si>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</si>
  <si>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</si>
  <si>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</si>
  <si>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</si>
  <si>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</si>
  <si>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</si>
  <si>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</si>
  <si>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</si>
  <si>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</si>
  <si>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</si>
  <si>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</si>
  <si>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</si>
  <si>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</si>
  <si>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</si>
  <si>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</si>
  <si>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</si>
  <si>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</si>
  <si>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</si>
  <si>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</si>
  <si>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</si>
  <si>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</si>
  <si>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</si>
  <si>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</si>
  <si>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</si>
  <si>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</si>
  <si>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</si>
  <si>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</si>
  <si>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</si>
  <si>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</si>
  <si>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</si>
  <si>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</si>
  <si>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</si>
  <si>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</si>
  <si>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</si>
  <si>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</si>
  <si>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</si>
  <si>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</si>
  <si>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</si>
  <si>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</si>
  <si>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</si>
  <si>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</si>
  <si>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</si>
  <si>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</si>
  <si>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</si>
  <si>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</si>
  <si>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</si>
  <si>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</si>
  <si>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</si>
  <si>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</si>
  <si>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</si>
  <si>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</si>
  <si>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</si>
  <si>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</si>
  <si>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</si>
  <si>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</si>
  <si>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</si>
  <si>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</si>
  <si>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</si>
  <si>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</si>
  <si>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</si>
  <si>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</si>
  <si>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</si>
  <si>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</si>
  <si>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</si>
  <si>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</si>
  <si>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</si>
  <si>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</si>
  <si>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</si>
  <si>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</si>
  <si>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</si>
  <si>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</si>
  <si>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</si>
  <si>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</si>
  <si>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</si>
  <si>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</si>
  <si>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</si>
  <si>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</si>
  <si>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</si>
  <si>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</si>
  <si>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</si>
  <si>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</si>
  <si>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</si>
  <si>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</si>
  <si>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</si>
  <si>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</si>
  <si>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</si>
  <si>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</si>
  <si>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</si>
  <si>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</si>
  <si>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</si>
  <si>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</si>
  <si>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</si>
  <si>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</si>
  <si>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</si>
  <si>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</si>
  <si>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</si>
  <si>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</si>
  <si>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</si>
  <si>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</si>
  <si>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</si>
  <si>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</si>
  <si>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</si>
  <si>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</si>
  <si>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</si>
  <si>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</si>
  <si>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</si>
  <si>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</si>
  <si>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</si>
  <si>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</si>
  <si>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</si>
  <si>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</si>
  <si>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</si>
  <si>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</si>
  <si>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</si>
  <si>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</si>
  <si>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</si>
  <si>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</si>
  <si>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</si>
  <si>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</si>
  <si>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</si>
  <si>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</si>
  <si>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</si>
  <si>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</si>
  <si>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</si>
  <si>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</si>
  <si>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</si>
  <si>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</si>
  <si>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</si>
  <si>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</si>
  <si>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</si>
  <si>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</si>
  <si>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</si>
  <si>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</si>
  <si>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</si>
  <si>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</si>
  <si>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</si>
  <si>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</si>
  <si>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</si>
  <si>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</si>
  <si>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</si>
  <si>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</si>
  <si>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</si>
  <si>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</si>
  <si>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</si>
  <si>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</si>
  <si>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</si>
  <si>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</si>
  <si>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</si>
  <si>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</si>
  <si>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</si>
  <si>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</si>
  <si>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</si>
  <si>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</si>
  <si>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</si>
  <si>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</si>
  <si>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</si>
  <si>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</si>
  <si>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</si>
  <si>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</si>
  <si>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</si>
  <si>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</si>
  <si>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</si>
  <si>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</si>
  <si>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</si>
  <si>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</si>
  <si>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</si>
  <si>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</si>
  <si>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</si>
  <si>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</si>
  <si>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</si>
  <si>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</si>
  <si>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</si>
  <si>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</si>
  <si>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</si>
  <si>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</si>
  <si>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</si>
  <si>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</si>
  <si>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</si>
  <si>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</si>
  <si>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</si>
  <si>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</si>
  <si>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</si>
  <si>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</si>
  <si>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</si>
  <si>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</si>
  <si>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</si>
  <si>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</si>
  <si>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</si>
  <si>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</si>
  <si>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</si>
  <si>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</si>
  <si>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</si>
  <si>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</si>
  <si>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</si>
  <si>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</si>
  <si>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</si>
  <si>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</si>
  <si>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</si>
  <si>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</si>
  <si>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</si>
  <si>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</si>
  <si>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</si>
  <si>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</si>
  <si>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</si>
  <si>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</si>
  <si>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</si>
  <si>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</si>
  <si>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</si>
  <si>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</si>
  <si>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</si>
  <si>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</si>
  <si>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</si>
  <si>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</si>
  <si>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</si>
  <si>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</si>
  <si>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</si>
  <si>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</si>
  <si>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</si>
  <si>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</si>
  <si>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</si>
  <si>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</si>
  <si>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</si>
  <si>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</si>
  <si>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</si>
  <si>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</si>
  <si>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</si>
  <si>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</si>
  <si>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</si>
  <si>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</si>
  <si>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</si>
  <si>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</si>
  <si>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</si>
  <si>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</si>
  <si>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</si>
  <si>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</si>
  <si>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</si>
  <si>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</si>
  <si>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</si>
  <si>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</si>
  <si>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</si>
  <si>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</si>
  <si>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</si>
  <si>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</si>
  <si>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</si>
  <si>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</si>
  <si>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</si>
  <si>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</si>
  <si>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</si>
  <si>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</si>
  <si>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</si>
  <si>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</si>
  <si>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</si>
  <si>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</si>
  <si>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</si>
  <si>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</si>
  <si>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</si>
  <si>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</si>
  <si>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</si>
  <si>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</si>
  <si>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</si>
  <si>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</si>
  <si>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</si>
  <si>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</si>
  <si>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</si>
  <si>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</si>
  <si>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</si>
  <si>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</si>
  <si>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</si>
  <si>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</si>
  <si>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</si>
  <si>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</si>
  <si>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</si>
  <si>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</si>
  <si>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</si>
  <si>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</si>
  <si>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</si>
  <si>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</si>
  <si>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</si>
  <si>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</si>
  <si>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</si>
  <si>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</si>
  <si>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</si>
  <si>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</si>
  <si>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</si>
  <si>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</si>
  <si>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</si>
  <si>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</si>
  <si>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</si>
  <si>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</si>
  <si>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</si>
  <si>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</si>
  <si>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</si>
  <si>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</si>
  <si>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</si>
  <si>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</si>
  <si>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</si>
  <si>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</si>
  <si>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</si>
  <si>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</si>
  <si>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</si>
  <si>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</si>
  <si>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</si>
  <si>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</si>
  <si>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</si>
  <si>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</si>
  <si>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</si>
  <si>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</si>
  <si>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</si>
  <si>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</si>
  <si>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</si>
  <si>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</si>
  <si>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</si>
  <si>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</si>
  <si>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</si>
  <si>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</si>
  <si>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</si>
  <si>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</si>
  <si>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</si>
  <si>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</si>
  <si>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</si>
  <si>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</si>
  <si>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</si>
  <si>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</si>
  <si>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</si>
  <si>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</si>
  <si>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</si>
  <si>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</si>
  <si>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</si>
  <si>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</si>
  <si>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</si>
  <si>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</si>
  <si>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</si>
  <si>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</si>
  <si>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</si>
  <si>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</si>
  <si>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</si>
  <si>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</si>
  <si>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</si>
  <si>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</si>
  <si>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</si>
  <si>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</si>
  <si>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</si>
  <si>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</si>
  <si>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</si>
  <si>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</si>
  <si>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</si>
  <si>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</si>
  <si>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</si>
  <si>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</si>
  <si>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</si>
  <si>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</si>
  <si>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</si>
  <si>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</si>
  <si>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</si>
  <si>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</si>
  <si>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</si>
  <si>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</si>
  <si>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</si>
  <si>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</si>
  <si>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</si>
  <si>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</si>
  <si>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</si>
  <si>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</si>
  <si>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</si>
  <si>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</si>
  <si>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</si>
  <si>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</si>
  <si>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</si>
  <si>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</si>
  <si>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</si>
  <si>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</si>
  <si>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</si>
  <si>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</si>
  <si>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</si>
  <si>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</si>
  <si>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</si>
  <si>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</si>
  <si>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</si>
  <si>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</si>
  <si>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</si>
  <si>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</si>
  <si>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</si>
  <si>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</si>
  <si>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</si>
  <si>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</si>
  <si>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</si>
  <si>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</si>
  <si>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</si>
  <si>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</si>
  <si>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</si>
  <si>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</si>
  <si>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</si>
  <si>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</si>
  <si>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</si>
  <si>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</si>
  <si>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</si>
  <si>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</si>
  <si>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</si>
  <si>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</si>
  <si>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</si>
  <si>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</si>
  <si>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</si>
  <si>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</si>
  <si>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</si>
  <si>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</si>
  <si>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</si>
  <si>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</si>
  <si>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</si>
  <si>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</si>
  <si>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</si>
  <si>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</si>
  <si>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</si>
  <si>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</si>
  <si>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</si>
  <si>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</si>
  <si>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</si>
  <si>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</si>
  <si>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</si>
  <si>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</si>
  <si>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</si>
  <si>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</si>
  <si>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</si>
  <si>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</si>
  <si>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</si>
  <si>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</si>
  <si>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</si>
  <si>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</si>
  <si>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</si>
  <si>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</si>
  <si>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</si>
  <si>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</si>
  <si>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</si>
  <si>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</si>
  <si>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</si>
  <si>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</si>
  <si>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</si>
  <si>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</si>
  <si>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</si>
  <si>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</si>
  <si>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</si>
  <si>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</si>
  <si>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</si>
  <si>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</si>
  <si>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</si>
  <si>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</si>
  <si>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</si>
  <si>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</si>
  <si>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</si>
  <si>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</si>
  <si>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</si>
  <si>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</si>
  <si>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</si>
  <si>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</si>
  <si>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</si>
  <si>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</si>
  <si>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</si>
  <si>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</si>
  <si>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</si>
  <si>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</si>
  <si>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</si>
  <si>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</si>
  <si>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</si>
  <si>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</si>
  <si>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</si>
  <si>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</si>
  <si>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</si>
  <si>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</si>
  <si>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</si>
  <si>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</si>
  <si>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</si>
  <si>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</si>
  <si>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</si>
  <si>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</si>
  <si>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</si>
  <si>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</si>
  <si>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</si>
  <si>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</si>
  <si>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</si>
  <si>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</si>
  <si>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</si>
  <si>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</si>
  <si>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</si>
  <si>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</si>
  <si>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</si>
  <si>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</si>
  <si>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</si>
  <si>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</si>
  <si>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</si>
  <si>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</si>
  <si>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</si>
  <si>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</si>
  <si>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</si>
  <si>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</si>
  <si>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</si>
  <si>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</si>
  <si>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</si>
  <si>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</si>
  <si>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</si>
  <si>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</si>
  <si>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</si>
  <si>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</si>
  <si>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</si>
  <si>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</si>
  <si>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</si>
  <si>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</si>
  <si>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</si>
  <si>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</si>
  <si>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</si>
  <si>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</si>
  <si>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</si>
  <si>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</si>
  <si>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</si>
  <si>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</si>
  <si>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</si>
  <si>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</si>
  <si>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</si>
  <si>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</si>
  <si>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</si>
  <si>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</si>
  <si>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</si>
  <si>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</si>
  <si>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</si>
  <si>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</si>
  <si>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</si>
  <si>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</si>
  <si>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</si>
  <si>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</si>
  <si>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</si>
  <si>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</si>
  <si>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</si>
  <si>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</si>
  <si>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</si>
  <si>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</si>
  <si>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</si>
  <si>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</si>
  <si>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</si>
  <si>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</si>
  <si>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</si>
  <si>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</si>
  <si>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</si>
  <si>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</si>
  <si>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</si>
  <si>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</si>
  <si>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</si>
  <si>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</si>
  <si>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</si>
  <si>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</si>
  <si>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</si>
  <si>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</si>
  <si>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</si>
  <si>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</si>
  <si>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</si>
  <si>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</si>
  <si>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</si>
  <si>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</si>
  <si>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</si>
  <si>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</si>
  <si>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</si>
  <si>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</si>
  <si>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</si>
  <si>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</si>
  <si>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</si>
  <si>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</si>
  <si>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</si>
  <si>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</si>
  <si>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</si>
  <si>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</si>
  <si>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</si>
  <si>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</si>
  <si>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</si>
  <si>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</si>
  <si>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</si>
  <si>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</si>
  <si>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</si>
  <si>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</si>
  <si>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</si>
  <si>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</si>
  <si>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</si>
  <si>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</si>
  <si>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</si>
  <si>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</si>
  <si>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</si>
  <si>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</si>
  <si>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</si>
  <si>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</si>
  <si>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</si>
  <si>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</si>
  <si>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</si>
  <si>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</si>
  <si>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</si>
  <si>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</si>
  <si>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</si>
  <si>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</si>
  <si>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</si>
  <si>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</si>
  <si>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</si>
  <si>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</si>
  <si>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</si>
  <si>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</si>
  <si>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</si>
  <si>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</si>
  <si>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</si>
  <si>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</si>
  <si>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</si>
  <si>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</si>
  <si>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</si>
  <si>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</si>
  <si>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</si>
  <si>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</si>
  <si>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</si>
  <si>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</si>
  <si>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</si>
  <si>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</si>
  <si>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</si>
  <si>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</si>
  <si>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</si>
  <si>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</si>
  <si>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</si>
  <si>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</si>
  <si>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</si>
  <si>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</si>
  <si>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</si>
  <si>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</si>
  <si>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</si>
  <si>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</si>
  <si>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</si>
  <si>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</si>
  <si>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</si>
  <si>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</si>
  <si>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</si>
  <si>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</si>
  <si>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</si>
  <si>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</si>
  <si>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</si>
  <si>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</si>
  <si>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</si>
  <si>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</si>
  <si>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</si>
  <si>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</si>
  <si>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</si>
  <si>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</si>
  <si>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</si>
  <si>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</si>
  <si>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</si>
  <si>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</si>
  <si>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</si>
  <si>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</si>
  <si>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</si>
  <si>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</si>
  <si>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</si>
  <si>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</si>
  <si>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</si>
  <si>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</si>
  <si>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</si>
  <si>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</si>
  <si>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</si>
  <si>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</si>
  <si>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</si>
  <si>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</si>
  <si>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</si>
  <si>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</si>
  <si>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</si>
  <si>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</si>
  <si>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</si>
  <si>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</si>
  <si>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</si>
  <si>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</si>
  <si>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</si>
  <si>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</si>
  <si>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</si>
  <si>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</si>
  <si>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</si>
  <si>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</si>
  <si>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</si>
  <si>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</si>
  <si>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</si>
  <si>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</si>
  <si>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</si>
  <si>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</si>
  <si>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</si>
  <si>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</si>
  <si>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</si>
  <si>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</si>
  <si>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</si>
  <si>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</si>
  <si>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</si>
  <si>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</si>
  <si>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</si>
  <si>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</si>
  <si>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</si>
  <si>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</si>
  <si>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</si>
  <si>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</si>
  <si>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</si>
  <si>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</si>
  <si>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</si>
  <si>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</si>
  <si>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</si>
  <si>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</si>
  <si>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</si>
  <si>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</si>
  <si>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</si>
  <si>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</si>
  <si>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</si>
  <si>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</si>
  <si>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</si>
  <si>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</si>
  <si>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</si>
  <si>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</si>
  <si>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</si>
  <si>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</si>
  <si>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</si>
  <si>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</si>
  <si>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</si>
  <si>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</si>
  <si>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</si>
  <si>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</si>
  <si>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</si>
  <si>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</si>
  <si>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</si>
  <si>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</si>
  <si>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</si>
  <si>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</si>
  <si>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</si>
  <si>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</si>
  <si>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</si>
  <si>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</si>
  <si>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</si>
  <si>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</si>
  <si>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</si>
  <si>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</si>
  <si>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</si>
  <si>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</si>
  <si>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</si>
  <si>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</si>
  <si>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</si>
  <si>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</si>
  <si>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</si>
  <si>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</si>
  <si>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</si>
  <si>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</si>
  <si>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</si>
  <si>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</si>
  <si>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</si>
  <si>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</si>
  <si>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</si>
  <si>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</si>
  <si>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</si>
  <si>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</si>
  <si>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</si>
  <si>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</si>
  <si>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</si>
  <si>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</si>
  <si>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</si>
  <si>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</si>
  <si>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</si>
  <si>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</si>
  <si>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</si>
  <si>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</si>
  <si>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</si>
  <si>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</si>
  <si>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</si>
  <si>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</si>
  <si>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</si>
  <si>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</si>
  <si>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</si>
  <si>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</si>
  <si>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</si>
  <si>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</si>
  <si>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</si>
  <si>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</si>
  <si>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</si>
  <si>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</si>
  <si>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</si>
  <si>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</si>
  <si>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</si>
  <si>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</si>
  <si>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</si>
  <si>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</si>
  <si>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</si>
  <si>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</si>
  <si>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</si>
  <si>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</si>
  <si>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</si>
  <si>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</si>
  <si>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</si>
  <si>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</si>
  <si>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</si>
  <si>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</si>
  <si>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</si>
  <si>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</si>
  <si>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</si>
  <si>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</si>
  <si>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</si>
  <si>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</si>
  <si>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</si>
  <si>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</si>
  <si>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</si>
  <si>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</si>
  <si>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</si>
  <si>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</si>
  <si>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</si>
  <si>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</si>
  <si>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</si>
  <si>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</si>
  <si>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</si>
  <si>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</si>
  <si>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</si>
  <si>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</si>
  <si>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</si>
  <si>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</si>
  <si>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</si>
  <si>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</si>
  <si>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</si>
  <si>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</si>
  <si>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</si>
  <si>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</si>
  <si>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</si>
  <si>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</si>
  <si>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</si>
  <si>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</si>
  <si>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</si>
  <si>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</si>
  <si>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</si>
  <si>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</si>
  <si>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</si>
  <si>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</si>
  <si>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</si>
  <si>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</si>
  <si>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</si>
  <si>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</si>
  <si>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</si>
  <si>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</si>
  <si>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</si>
  <si>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</si>
  <si>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</si>
  <si>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</si>
  <si>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</si>
  <si>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</si>
  <si>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</si>
  <si>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</si>
  <si>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</si>
  <si>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</si>
  <si>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</si>
  <si>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</si>
  <si>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</si>
  <si>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</si>
  <si>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</si>
  <si>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</si>
  <si>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</si>
  <si>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</si>
  <si>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</si>
  <si>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</si>
  <si>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</si>
  <si>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</si>
  <si>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</si>
  <si>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</si>
  <si>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</si>
  <si>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</si>
  <si>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</si>
  <si>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</si>
  <si>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</si>
  <si>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</si>
  <si>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</si>
  <si>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</si>
  <si>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</si>
  <si>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</si>
  <si>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</si>
  <si>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</si>
  <si>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</si>
  <si>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</si>
  <si>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</si>
  <si>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</si>
  <si>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</si>
  <si>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</si>
  <si>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</si>
  <si>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</si>
  <si>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</si>
  <si>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</si>
  <si>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</si>
  <si>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</si>
  <si>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</si>
  <si>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</si>
  <si>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</si>
  <si>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</si>
  <si>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</si>
  <si>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</si>
  <si>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</si>
  <si>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</si>
  <si>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</si>
  <si>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</si>
  <si>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</si>
  <si>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</si>
  <si>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</si>
  <si>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</si>
  <si>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</si>
  <si>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</si>
  <si>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</si>
  <si>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</si>
  <si>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</si>
  <si>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</si>
  <si>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</si>
  <si>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</si>
  <si>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</si>
  <si>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</si>
  <si>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</si>
  <si>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</si>
  <si>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</si>
  <si>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</si>
  <si>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</si>
  <si>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</si>
  <si>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</si>
  <si>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</si>
  <si>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</si>
  <si>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</si>
  <si>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</si>
  <si>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</si>
  <si>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</si>
  <si>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</si>
  <si>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</si>
  <si>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</si>
  <si>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</si>
  <si>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</si>
  <si>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</si>
  <si>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</si>
  <si>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</si>
  <si>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</si>
  <si>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</si>
  <si>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</si>
  <si>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</si>
  <si>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</si>
  <si>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</si>
  <si>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</si>
  <si>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</si>
  <si>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</si>
  <si>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</si>
  <si>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</si>
  <si>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</si>
  <si>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</si>
  <si>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</si>
  <si>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</si>
  <si>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</si>
  <si>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</si>
  <si>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</si>
  <si>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</si>
  <si>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</si>
  <si>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</si>
  <si>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</si>
  <si>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</si>
  <si>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</si>
  <si>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</si>
  <si>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</si>
  <si>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</si>
  <si>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</si>
  <si>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</si>
  <si>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</si>
  <si>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</si>
  <si>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</si>
  <si>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</si>
  <si>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</si>
  <si>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</si>
  <si>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</si>
  <si>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</si>
  <si>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</si>
  <si>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</si>
  <si>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</si>
  <si>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</si>
  <si>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</si>
  <si>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</si>
  <si>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</si>
  <si>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</si>
  <si>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</si>
  <si>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</si>
  <si>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</si>
  <si>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</si>
  <si>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</si>
  <si>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</si>
  <si>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</si>
  <si>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</si>
  <si>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</si>
  <si>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</si>
  <si>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</si>
  <si>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</si>
  <si>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</si>
  <si>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</si>
  <si>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</si>
  <si>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</si>
  <si>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</si>
  <si>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</si>
  <si>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</si>
  <si>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</si>
  <si>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</si>
  <si>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</si>
  <si>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</si>
  <si>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</si>
  <si>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</si>
  <si>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</si>
  <si>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</si>
  <si>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</si>
  <si>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</si>
  <si>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</si>
  <si>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</si>
  <si>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</si>
  <si>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</si>
  <si>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</si>
  <si>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</si>
  <si>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</si>
  <si>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</si>
  <si>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</si>
  <si>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</si>
  <si>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</si>
  <si>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</si>
  <si>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</si>
  <si>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</si>
  <si>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</si>
  <si>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</si>
  <si>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</si>
  <si>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</si>
  <si>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</si>
  <si>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</si>
  <si>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</si>
  <si>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</si>
  <si>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</si>
  <si>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</si>
  <si>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</si>
  <si>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</si>
  <si>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</si>
  <si>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</si>
  <si>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</si>
  <si>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</si>
  <si>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</si>
  <si>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</si>
  <si>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</si>
  <si>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</si>
  <si>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</si>
  <si>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</si>
  <si>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</si>
  <si>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</si>
  <si>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</si>
  <si>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</si>
  <si>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</si>
  <si>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</si>
  <si>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</si>
  <si>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</si>
  <si>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</si>
  <si>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</si>
  <si>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</si>
  <si>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</si>
  <si>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</si>
  <si>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</si>
  <si>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</si>
  <si>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</si>
  <si>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</si>
  <si>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</si>
  <si>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</si>
  <si>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</si>
  <si>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</si>
  <si>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</si>
  <si>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</si>
  <si>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</si>
  <si>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</si>
  <si>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</si>
  <si>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</si>
  <si>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</si>
  <si>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</si>
  <si>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</si>
  <si>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</si>
  <si>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</si>
  <si>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</si>
  <si>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</si>
  <si>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</si>
  <si>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</si>
  <si>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</si>
  <si>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</si>
  <si>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</si>
  <si>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</si>
  <si>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</si>
  <si>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</si>
  <si>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</si>
  <si>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</si>
  <si>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</si>
  <si>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</si>
  <si>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</si>
  <si>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</si>
  <si>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</si>
  <si>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</si>
  <si>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</si>
  <si>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</si>
  <si>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</si>
  <si>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</si>
  <si>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</si>
  <si>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</si>
  <si>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</si>
  <si>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</si>
  <si>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</si>
  <si>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</si>
  <si>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</si>
  <si>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</si>
  <si>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</si>
  <si>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</si>
  <si>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</si>
  <si>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</si>
  <si>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</si>
  <si>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</si>
  <si>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</si>
  <si>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</si>
  <si>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</si>
  <si>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</si>
  <si>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</si>
  <si>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</si>
  <si>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</si>
  <si>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</si>
  <si>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</si>
  <si>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</si>
  <si>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</si>
  <si>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</si>
  <si>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</si>
  <si>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</si>
  <si>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</si>
  <si>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</si>
  <si>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</si>
  <si>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</si>
  <si>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</si>
  <si>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</si>
  <si>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</si>
  <si>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</si>
  <si>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</si>
  <si>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</si>
  <si>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</si>
  <si>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</si>
  <si>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</si>
  <si>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</si>
  <si>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</si>
  <si>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</si>
  <si>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</si>
  <si>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</si>
  <si>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</si>
  <si>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</si>
  <si>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</si>
  <si>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</si>
  <si>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</si>
  <si>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</si>
  <si>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</si>
  <si>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</si>
  <si>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</si>
  <si>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</si>
  <si>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</si>
  <si>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</si>
  <si>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</si>
  <si>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</si>
  <si>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</si>
  <si>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</si>
  <si>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</si>
  <si>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</si>
  <si>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</si>
  <si>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</si>
  <si>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</si>
  <si>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</si>
  <si>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</si>
  <si>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</si>
  <si>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</si>
  <si>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</si>
  <si>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</si>
  <si>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</si>
  <si>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</si>
  <si>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</si>
  <si>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</si>
  <si>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</si>
  <si>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</si>
  <si>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</si>
  <si>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</si>
  <si>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</si>
  <si>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</si>
  <si>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</si>
  <si>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</si>
  <si>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</si>
  <si>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</si>
  <si>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</si>
  <si>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</si>
  <si>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</si>
  <si>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</si>
  <si>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</si>
  <si>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</si>
  <si>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</si>
  <si>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</si>
  <si>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</si>
  <si>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</si>
  <si>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</si>
  <si>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</si>
  <si>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</si>
  <si>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</si>
  <si>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</si>
  <si>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</si>
  <si>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</si>
  <si>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</si>
  <si>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</si>
  <si>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</si>
  <si>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</si>
  <si>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</si>
  <si>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</si>
  <si>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</si>
  <si>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</si>
  <si>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</si>
  <si>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</si>
  <si>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</si>
  <si>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</si>
  <si>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</si>
  <si>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</si>
  <si>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</si>
  <si>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</si>
  <si>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</si>
  <si>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</si>
  <si>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</si>
  <si>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</si>
  <si>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</si>
  <si>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</si>
  <si>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</si>
  <si>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</si>
  <si>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</si>
  <si>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</si>
  <si>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</si>
  <si>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</si>
  <si>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</si>
  <si>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</si>
  <si>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</si>
  <si>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</si>
  <si>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</si>
  <si>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</si>
  <si>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</si>
  <si>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</si>
  <si>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</si>
  <si>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</si>
  <si>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</si>
  <si>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</si>
  <si>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</si>
  <si>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</si>
  <si>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</si>
  <si>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</si>
  <si>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</si>
  <si>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</si>
  <si>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</si>
  <si>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</si>
  <si>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</si>
  <si>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</si>
  <si>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</si>
  <si>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</si>
  <si>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</si>
  <si>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</si>
  <si>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</si>
  <si>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</si>
  <si>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</si>
  <si>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</si>
  <si>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</si>
  <si>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</si>
  <si>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</si>
  <si>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</si>
  <si>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</si>
  <si>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</si>
  <si>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</si>
  <si>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</si>
  <si>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</si>
  <si>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</si>
  <si>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</si>
  <si>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</si>
  <si>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</si>
  <si>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</si>
  <si>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</si>
  <si>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</si>
  <si>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</si>
  <si>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</si>
  <si>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</si>
  <si>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</si>
  <si>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</si>
  <si>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</si>
  <si>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</si>
  <si>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</si>
  <si>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</si>
  <si>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</si>
  <si>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</si>
  <si>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</si>
  <si>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</si>
  <si>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</si>
  <si>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</si>
  <si>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</si>
  <si>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</si>
  <si>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</si>
  <si>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</si>
  <si>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</si>
  <si>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</si>
  <si>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</si>
  <si>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</si>
  <si>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</si>
  <si>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</si>
  <si>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</si>
  <si>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</si>
  <si>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</si>
  <si>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</si>
  <si>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</si>
  <si>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</si>
  <si>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</si>
  <si>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</si>
  <si>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</si>
  <si>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</si>
  <si>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</si>
  <si>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</si>
  <si>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</si>
  <si>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</si>
  <si>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</si>
  <si>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</si>
  <si>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</si>
  <si>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</si>
  <si>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</si>
  <si>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</si>
  <si>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</si>
  <si>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</si>
  <si>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</si>
  <si>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</si>
  <si>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</si>
  <si>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</si>
  <si>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</si>
  <si>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</si>
  <si>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</si>
  <si>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</si>
  <si>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</si>
  <si>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</si>
  <si>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</si>
  <si>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</si>
  <si>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</si>
  <si>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</si>
  <si>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</si>
  <si>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</si>
  <si>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</si>
  <si>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</si>
  <si>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</si>
  <si>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</si>
  <si>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</si>
  <si>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</si>
  <si>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</si>
  <si>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</si>
  <si>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</si>
  <si>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</si>
  <si>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</si>
  <si>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</si>
  <si>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</si>
  <si>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</si>
  <si>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</si>
  <si>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</si>
  <si>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</si>
  <si>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</si>
  <si>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</si>
  <si>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</si>
  <si>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</si>
  <si>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</si>
  <si>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</si>
  <si>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</si>
  <si>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</si>
  <si>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</si>
  <si>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</si>
  <si>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</si>
  <si>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</si>
  <si>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</si>
  <si>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</si>
  <si>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</si>
  <si>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</si>
  <si>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</si>
  <si>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</si>
  <si>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</si>
  <si>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</si>
  <si>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</si>
  <si>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</si>
  <si>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</si>
  <si>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</si>
  <si>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</si>
  <si>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</si>
  <si>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</si>
  <si>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</si>
  <si>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</si>
  <si>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</si>
  <si>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</si>
  <si>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</si>
  <si>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</si>
  <si>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</si>
  <si>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</si>
  <si>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</si>
  <si>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</si>
  <si>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</si>
  <si>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</si>
  <si>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</si>
  <si>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</si>
  <si>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</si>
  <si>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</si>
  <si>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</si>
  <si>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</si>
  <si>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</si>
  <si>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</si>
  <si>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</si>
  <si>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</si>
  <si>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</si>
  <si>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</si>
  <si>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</si>
  <si>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</si>
  <si>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</si>
  <si>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</si>
  <si>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</si>
  <si>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</si>
  <si>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</si>
  <si>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</si>
  <si>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</si>
  <si>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</si>
  <si>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</si>
  <si>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</si>
  <si>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</si>
  <si>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</si>
  <si>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</si>
  <si>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</si>
  <si>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</si>
  <si>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</si>
  <si>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</si>
  <si>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</si>
  <si>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</si>
  <si>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</si>
  <si>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</si>
  <si>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</si>
  <si>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</si>
  <si>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</si>
  <si>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</si>
  <si>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</si>
  <si>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</si>
  <si>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</si>
  <si>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</si>
  <si>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</si>
  <si>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</si>
  <si>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</si>
  <si>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</si>
  <si>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</si>
  <si>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</si>
  <si>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</si>
  <si>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</si>
  <si>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</si>
  <si>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</si>
  <si>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</si>
  <si>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</si>
  <si>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</si>
  <si>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</si>
  <si>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</si>
  <si>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</si>
  <si>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</si>
  <si>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</si>
  <si>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</si>
  <si>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</si>
  <si>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</si>
  <si>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</si>
  <si>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</si>
  <si>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</si>
  <si>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</si>
  <si>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</si>
  <si>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</si>
  <si>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</si>
  <si>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</si>
  <si>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</si>
  <si>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</si>
  <si>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</si>
  <si>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</si>
  <si>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</si>
  <si>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</si>
  <si>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</si>
  <si>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</si>
  <si>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</si>
  <si>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</si>
  <si>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</si>
  <si>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</si>
  <si>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</si>
  <si>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</si>
  <si>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</si>
  <si>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</si>
  <si>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</si>
  <si>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</si>
  <si>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</si>
  <si>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</si>
  <si>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</si>
  <si>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</si>
  <si>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</si>
  <si>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</si>
  <si>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</si>
  <si>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</si>
  <si>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</si>
  <si>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</si>
  <si>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</si>
  <si>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</si>
  <si>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</si>
  <si>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</si>
  <si>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</si>
  <si>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</si>
  <si>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</si>
  <si>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</si>
  <si>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</si>
  <si>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</si>
  <si>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</si>
  <si>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</si>
  <si>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</si>
  <si>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</si>
  <si>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</si>
  <si>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</si>
  <si>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</si>
  <si>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</si>
  <si>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</si>
  <si>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</si>
  <si>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</si>
  <si>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</si>
  <si>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</si>
  <si>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</si>
  <si>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</si>
  <si>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</si>
  <si>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</si>
  <si>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</si>
  <si>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</si>
  <si>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</si>
  <si>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</si>
  <si>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</si>
  <si>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</si>
  <si>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</si>
  <si>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</si>
  <si>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</si>
  <si>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</si>
  <si>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</si>
  <si>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</si>
  <si>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</si>
  <si>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</si>
  <si>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</si>
  <si>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</si>
  <si>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</si>
  <si>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</si>
  <si>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</si>
  <si>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</si>
  <si>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</si>
  <si>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</si>
  <si>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</si>
  <si>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</si>
  <si>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</si>
  <si>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</si>
  <si>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</si>
  <si>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</si>
  <si>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</si>
  <si>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</si>
  <si>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</si>
  <si>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</si>
  <si>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</si>
  <si>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</si>
  <si>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</si>
  <si>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</si>
  <si>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</si>
  <si>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</si>
  <si>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</si>
  <si>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</si>
  <si>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</si>
  <si>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</si>
  <si>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</si>
  <si>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</si>
  <si>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</si>
  <si>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</si>
  <si>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</si>
  <si>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</si>
  <si>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</si>
  <si>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</si>
  <si>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</si>
  <si>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</si>
  <si>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</si>
  <si>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</si>
  <si>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</si>
  <si>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</si>
  <si>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</si>
  <si>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</si>
  <si>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</si>
  <si>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</si>
  <si>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</si>
  <si>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</si>
  <si>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</si>
  <si>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</si>
  <si>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</si>
  <si>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</si>
  <si>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</si>
  <si>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</si>
  <si>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</si>
  <si>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</si>
  <si>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</si>
  <si>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</si>
  <si>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</si>
  <si>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</si>
  <si>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</si>
  <si>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</si>
  <si>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</si>
  <si>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</si>
  <si>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</si>
  <si>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</si>
  <si>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</si>
  <si>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</si>
  <si>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</si>
  <si>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</si>
  <si>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</si>
  <si>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</si>
  <si>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</si>
  <si>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</si>
  <si>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</si>
  <si>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</si>
  <si>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</si>
  <si>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</si>
  <si>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</si>
  <si>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</si>
  <si>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</si>
  <si>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</si>
  <si>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</si>
  <si>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</si>
  <si>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</si>
  <si>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</si>
  <si>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</si>
  <si>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</si>
  <si>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</si>
  <si>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</si>
  <si>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</si>
  <si>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</si>
  <si>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</si>
  <si>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</si>
  <si>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</si>
  <si>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</si>
  <si>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</si>
  <si>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</si>
  <si>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</si>
  <si>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</si>
  <si>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</si>
  <si>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</si>
  <si>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</si>
  <si>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</si>
  <si>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</si>
  <si>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</si>
  <si>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</si>
  <si>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</si>
  <si>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</si>
  <si>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</si>
  <si>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</si>
  <si>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</si>
  <si>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</si>
  <si>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</si>
  <si>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</si>
  <si>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</si>
  <si>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</si>
  <si>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</si>
  <si>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</si>
  <si>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</si>
  <si>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</si>
  <si>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</si>
  <si>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</si>
  <si>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</si>
  <si>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</si>
  <si>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</si>
  <si>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</si>
  <si>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</si>
  <si>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</si>
  <si>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</si>
  <si>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</si>
  <si>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</si>
  <si>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</si>
  <si>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</si>
  <si>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</si>
  <si>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</si>
  <si>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</si>
  <si>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</si>
  <si>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</si>
  <si>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</si>
  <si>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</si>
  <si>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</si>
  <si>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</si>
  <si>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</si>
  <si>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</si>
  <si>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</si>
  <si>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</si>
  <si>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</si>
  <si>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</si>
  <si>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</si>
  <si>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</si>
  <si>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</si>
  <si>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</si>
  <si>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</si>
  <si>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</si>
  <si>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</si>
  <si>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</si>
  <si>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</si>
  <si>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</si>
  <si>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</si>
  <si>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</si>
  <si>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</si>
  <si>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</si>
  <si>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</si>
  <si>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</si>
  <si>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</si>
  <si>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</si>
  <si>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</si>
  <si>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</si>
  <si>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</si>
  <si>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</si>
  <si>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</si>
  <si>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</si>
  <si>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</si>
  <si>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</si>
  <si>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</si>
  <si>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</si>
  <si>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</si>
  <si>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</si>
  <si>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</si>
  <si>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</si>
  <si>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</si>
  <si>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</si>
  <si>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</si>
  <si>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</si>
  <si>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</si>
  <si>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</si>
  <si>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</si>
  <si>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</si>
  <si>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</si>
  <si>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</si>
  <si>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</si>
  <si>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</si>
  <si>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</si>
  <si>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</si>
  <si>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</si>
  <si>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</si>
  <si>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</si>
  <si>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</si>
  <si>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</si>
  <si>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</si>
  <si>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</si>
  <si>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</si>
  <si>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</si>
  <si>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</si>
  <si>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</si>
  <si>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</si>
  <si>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</si>
  <si>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</si>
  <si>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</si>
  <si>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</si>
  <si>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</si>
  <si>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</si>
  <si>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</si>
  <si>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</si>
  <si>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</si>
  <si>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</si>
  <si>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</si>
  <si>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</si>
  <si>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</si>
  <si>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</si>
  <si>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</si>
  <si>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</si>
  <si>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</si>
  <si>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</si>
  <si>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</si>
  <si>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</si>
  <si>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</si>
  <si>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</si>
  <si>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</si>
  <si>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</si>
  <si>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</si>
  <si>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</si>
  <si>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</si>
  <si>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</si>
  <si>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</si>
  <si>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</si>
  <si>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</si>
  <si>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</si>
  <si>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</si>
  <si>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</si>
  <si>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</si>
  <si>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</si>
  <si>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</si>
  <si>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</si>
  <si>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</si>
  <si>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</si>
  <si>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</si>
  <si>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</si>
  <si>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</si>
  <si>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</si>
  <si>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</si>
  <si>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</si>
  <si>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</si>
  <si>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</si>
  <si>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</si>
  <si>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</si>
  <si>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</si>
  <si>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</si>
  <si>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</si>
  <si>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</si>
  <si>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</si>
  <si>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</si>
  <si>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</si>
  <si>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</si>
  <si>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</si>
  <si>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</si>
  <si>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</si>
  <si>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</si>
  <si>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</si>
  <si>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</si>
  <si>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</si>
  <si>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</si>
  <si>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</si>
  <si>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</si>
  <si>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</si>
  <si>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</si>
  <si>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</si>
  <si>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</si>
  <si>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</si>
  <si>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</si>
  <si>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</si>
  <si>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</si>
  <si>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</si>
  <si>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</si>
  <si>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</si>
  <si>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</si>
  <si>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</si>
  <si>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</si>
  <si>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</si>
  <si>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</si>
  <si>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</si>
  <si>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</si>
  <si>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</si>
  <si>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</si>
  <si>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</si>
  <si>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</si>
  <si>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</si>
  <si>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</si>
  <si>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</si>
  <si>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</si>
  <si>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</si>
  <si>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</si>
  <si>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</si>
  <si>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</si>
  <si>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</si>
  <si>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</si>
  <si>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</si>
  <si>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</si>
  <si>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</si>
  <si>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</si>
  <si>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</si>
  <si>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</si>
  <si>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</si>
  <si>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</si>
  <si>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</si>
  <si>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</si>
  <si>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</si>
  <si>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</si>
  <si>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</si>
  <si>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</si>
  <si>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</si>
  <si>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</si>
  <si>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</si>
  <si>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</si>
  <si>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</si>
  <si>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</si>
  <si>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</si>
  <si>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</si>
  <si>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</si>
  <si>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</si>
  <si>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</si>
  <si>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</si>
  <si>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</si>
  <si>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</si>
  <si>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</si>
  <si>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</si>
  <si>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</si>
  <si>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</si>
  <si>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</si>
  <si>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</si>
  <si>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</si>
  <si>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</si>
  <si>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</si>
  <si>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</si>
  <si>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</si>
  <si>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</si>
  <si>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</si>
  <si>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</si>
  <si>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</si>
  <si>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</si>
  <si>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</si>
  <si>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</si>
  <si>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</si>
  <si>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</si>
  <si>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</si>
  <si>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</si>
  <si>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</si>
  <si>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</si>
  <si>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</si>
  <si>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</si>
  <si>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</si>
  <si>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</si>
  <si>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</si>
  <si>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</si>
  <si>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</si>
  <si>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</si>
  <si>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</si>
  <si>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</si>
  <si>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</si>
  <si>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</si>
  <si>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</si>
  <si>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</si>
  <si>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</si>
  <si>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</si>
  <si>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</si>
  <si>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</si>
  <si>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</si>
  <si>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</si>
  <si>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</si>
  <si>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</si>
  <si>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</si>
  <si>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</si>
  <si>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</si>
  <si>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</si>
  <si>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</si>
  <si>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</si>
  <si>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</si>
  <si>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</si>
  <si>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</si>
  <si>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</si>
  <si>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</si>
  <si>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</si>
  <si>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</si>
  <si>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</si>
  <si>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</si>
  <si>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</si>
  <si>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</si>
  <si>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</si>
  <si>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</si>
  <si>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</si>
  <si>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</si>
  <si>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</si>
  <si>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</si>
  <si>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</si>
  <si>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</si>
  <si>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</si>
  <si>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</si>
  <si>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</si>
  <si>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</si>
  <si>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</si>
  <si>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</si>
  <si>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</si>
  <si>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</si>
  <si>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</si>
  <si>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</si>
  <si>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</si>
  <si>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</si>
  <si>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</si>
  <si>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</si>
  <si>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</si>
  <si>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</si>
  <si>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</si>
  <si>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</si>
  <si>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</si>
  <si>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</si>
  <si>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</si>
  <si>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</si>
  <si>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</si>
  <si>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</si>
  <si>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</si>
  <si>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</si>
  <si>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</si>
  <si>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</si>
  <si>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</si>
  <si>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</si>
  <si>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</si>
  <si>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</si>
  <si>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</si>
  <si>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</si>
  <si>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</si>
  <si>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</si>
  <si>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</si>
  <si>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</si>
  <si>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</si>
  <si>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</si>
  <si>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</si>
  <si>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</si>
  <si>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</si>
  <si>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</si>
  <si>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</si>
  <si>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</si>
  <si>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</si>
  <si>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</si>
  <si>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</si>
  <si>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</si>
  <si>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</si>
  <si>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</si>
  <si>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</si>
  <si>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</si>
  <si>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</si>
  <si>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</si>
  <si>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</si>
  <si>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</si>
  <si>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</si>
  <si>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</si>
  <si>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</si>
  <si>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</si>
  <si>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</si>
  <si>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</si>
  <si>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</si>
  <si>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</si>
  <si>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</si>
  <si>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</si>
  <si>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</si>
  <si>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</si>
  <si>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</si>
  <si>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</si>
  <si>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</si>
  <si>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</si>
  <si>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</si>
  <si>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</si>
  <si>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</si>
  <si>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</si>
  <si>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</si>
  <si>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</si>
  <si>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</si>
  <si>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</si>
  <si>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</si>
  <si>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</si>
  <si>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</si>
  <si>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</si>
  <si>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</si>
  <si>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</si>
  <si>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</si>
  <si>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</si>
  <si>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</si>
  <si>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</si>
  <si>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</si>
  <si>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</si>
  <si>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</si>
  <si>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</si>
  <si>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</si>
  <si>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</si>
  <si>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</si>
  <si>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</si>
  <si>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</si>
  <si>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</si>
  <si>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</si>
  <si>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</si>
  <si>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</si>
  <si>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</si>
  <si>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</si>
  <si>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</si>
  <si>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</si>
  <si>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</si>
  <si>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</si>
  <si>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</si>
  <si>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</si>
  <si>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</si>
  <si>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</si>
  <si>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</si>
  <si>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</si>
  <si>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</si>
  <si>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</si>
  <si>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</si>
  <si>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</si>
  <si>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</si>
  <si>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</si>
  <si>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</si>
  <si>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</si>
  <si>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</si>
  <si>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</si>
  <si>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</si>
  <si>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</si>
  <si>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</si>
  <si>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</si>
  <si>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</si>
  <si>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</si>
  <si>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</si>
  <si>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</si>
  <si>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</si>
  <si>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</si>
  <si>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</si>
  <si>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</si>
  <si>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</si>
  <si>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</si>
  <si>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</si>
  <si>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</si>
  <si>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</si>
  <si>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</si>
  <si>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</si>
  <si>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</si>
  <si>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</si>
  <si>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</si>
  <si>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</si>
  <si>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</si>
  <si>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</si>
  <si>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</si>
  <si>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</si>
  <si>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</si>
  <si>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</si>
  <si>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</si>
  <si>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</si>
  <si>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</si>
  <si>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</si>
  <si>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</si>
  <si>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</si>
  <si>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</si>
  <si>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</si>
  <si>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</si>
  <si>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</si>
  <si>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</si>
  <si>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</si>
  <si>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</si>
  <si>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</si>
  <si>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</si>
  <si>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</si>
  <si>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</si>
  <si>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</si>
  <si>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</si>
  <si>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</si>
  <si>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</si>
  <si>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</si>
  <si>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</si>
  <si>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</si>
  <si>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</si>
  <si>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</si>
  <si>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</si>
  <si>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</si>
  <si>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</si>
  <si>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</si>
  <si>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</si>
  <si>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</si>
  <si>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</si>
  <si>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</si>
  <si>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</si>
  <si>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</si>
  <si>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</si>
  <si>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</si>
  <si>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</si>
  <si>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</si>
  <si>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</si>
  <si>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</si>
  <si>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</si>
  <si>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</si>
  <si>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</si>
  <si>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</si>
  <si>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</si>
  <si>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</si>
  <si>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</si>
  <si>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</si>
  <si>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</si>
  <si>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</si>
  <si>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</si>
  <si>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</si>
  <si>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</si>
  <si>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</si>
  <si>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</si>
  <si>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</si>
  <si>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</si>
  <si>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</si>
  <si>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</si>
  <si>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</si>
  <si>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</si>
  <si>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</si>
  <si>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</si>
  <si>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</si>
  <si>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</si>
  <si>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</si>
  <si>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</si>
  <si>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</si>
  <si>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</si>
  <si>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</si>
  <si>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</si>
  <si>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</si>
  <si>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</si>
  <si>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</si>
  <si>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</si>
  <si>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</si>
  <si>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</si>
  <si>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</si>
  <si>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</si>
  <si>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</si>
  <si>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</si>
  <si>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</si>
  <si>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</si>
  <si>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</si>
  <si>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</si>
  <si>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</si>
  <si>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</si>
  <si>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</si>
  <si>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</si>
  <si>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</si>
  <si>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</si>
  <si>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</si>
  <si>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</si>
  <si>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</si>
  <si>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</si>
  <si>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</si>
  <si>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</si>
  <si>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</si>
  <si>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</si>
  <si>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</si>
  <si>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</si>
  <si>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</si>
  <si>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</si>
  <si>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</si>
  <si>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</si>
  <si>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</si>
  <si>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</si>
  <si>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</si>
  <si>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</si>
  <si>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</si>
  <si>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</si>
  <si>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</si>
  <si>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</si>
  <si>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</si>
  <si>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</si>
  <si>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</si>
  <si>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</si>
  <si>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</si>
  <si>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</si>
  <si>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</si>
  <si>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</si>
  <si>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</si>
  <si>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</si>
  <si>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</si>
  <si>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</si>
  <si>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</si>
  <si>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</si>
  <si>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</si>
  <si>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</si>
  <si>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</si>
  <si>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</si>
  <si>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</si>
  <si>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</si>
  <si>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</si>
  <si>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</si>
  <si>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</si>
  <si>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</si>
  <si>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</si>
  <si>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</si>
  <si>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</si>
  <si>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</si>
  <si>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</si>
  <si>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</si>
  <si>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</si>
  <si>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</si>
  <si>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</si>
  <si>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</si>
  <si>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</si>
  <si>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</si>
  <si>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</si>
  <si>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</si>
  <si>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</si>
  <si>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</si>
  <si>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</si>
  <si>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</si>
  <si>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</si>
  <si>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</si>
  <si>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</si>
  <si>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</si>
  <si>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</si>
  <si>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</si>
  <si>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</si>
  <si>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</si>
  <si>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</si>
  <si>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</si>
  <si>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</si>
  <si>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</si>
  <si>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</si>
  <si>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</si>
  <si>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</si>
  <si>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</si>
  <si>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</si>
  <si>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</si>
  <si>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</si>
  <si>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</si>
  <si>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</si>
  <si>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</si>
  <si>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</si>
  <si>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</si>
  <si>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</si>
  <si>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</si>
  <si>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</si>
  <si>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</si>
  <si>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</si>
  <si>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</si>
  <si>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</si>
  <si>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</si>
  <si>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</si>
  <si>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</si>
  <si>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</si>
  <si>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</si>
  <si>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</si>
  <si>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</si>
  <si>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</si>
  <si>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</si>
  <si>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</si>
  <si>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</si>
  <si>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</si>
  <si>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</si>
  <si>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</si>
  <si>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</si>
  <si>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</si>
  <si>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</si>
  <si>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</si>
  <si>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</si>
  <si>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</si>
  <si>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</si>
  <si>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</si>
  <si>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</si>
  <si>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</si>
  <si>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</si>
  <si>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</si>
  <si>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</si>
  <si>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</si>
  <si>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</si>
  <si>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</si>
  <si>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</si>
  <si>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</si>
  <si>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</si>
  <si>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</si>
  <si>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</si>
  <si>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</si>
  <si>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</si>
  <si>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</si>
  <si>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</si>
  <si>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</si>
  <si>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</si>
  <si>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</si>
  <si>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</si>
  <si>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</si>
  <si>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</si>
  <si>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</si>
  <si>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</si>
  <si>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</si>
  <si>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</si>
  <si>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</si>
  <si>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</si>
  <si>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</si>
  <si>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</si>
  <si>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</si>
  <si>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</si>
  <si>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</si>
  <si>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</si>
  <si>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</si>
  <si>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</si>
  <si>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</si>
  <si>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</si>
  <si>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</si>
  <si>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</si>
  <si>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</si>
  <si>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</si>
  <si>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</si>
  <si>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</si>
  <si>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</si>
  <si>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</si>
  <si>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</si>
  <si>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</si>
  <si>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</si>
  <si>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</si>
  <si>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</si>
  <si>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</si>
  <si>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</si>
  <si>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</si>
  <si>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</si>
  <si>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</si>
  <si>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</si>
  <si>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</si>
  <si>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</si>
  <si>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</si>
  <si>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</si>
  <si>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</si>
  <si>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</si>
  <si>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</si>
  <si>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</si>
  <si>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</si>
  <si>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</si>
  <si>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</si>
  <si>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</si>
  <si>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</si>
  <si>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</si>
  <si>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</si>
  <si>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</si>
  <si>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</si>
  <si>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</si>
  <si>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</si>
  <si>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</si>
  <si>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</si>
  <si>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</si>
  <si>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</si>
  <si>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</si>
  <si>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</si>
  <si>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</si>
  <si>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</si>
  <si>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</si>
  <si>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</si>
  <si>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</si>
  <si>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</si>
  <si>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</si>
  <si>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</si>
  <si>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</si>
  <si>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</si>
  <si>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</si>
  <si>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</si>
  <si>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</si>
  <si>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</si>
  <si>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</si>
  <si>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</si>
  <si>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</si>
  <si>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</si>
  <si>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</si>
  <si>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</si>
  <si>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</si>
  <si>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</si>
  <si>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</si>
  <si>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</si>
  <si>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</si>
  <si>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</si>
  <si>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</si>
  <si>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</si>
  <si>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</si>
  <si>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</si>
  <si>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</si>
  <si>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</si>
  <si>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</si>
  <si>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</si>
  <si>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</si>
  <si>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</si>
  <si>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</si>
  <si>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</si>
  <si>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</si>
  <si>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</si>
  <si>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</si>
  <si>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</si>
  <si>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</si>
  <si>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</si>
  <si>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</si>
  <si>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</si>
  <si>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</si>
  <si>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</si>
  <si>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</si>
  <si>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</si>
  <si>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</si>
  <si>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</si>
  <si>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</si>
  <si>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</si>
  <si>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</si>
  <si>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</si>
  <si>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</si>
  <si>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</si>
  <si>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</si>
  <si>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</si>
  <si>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</si>
  <si>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</si>
  <si>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</si>
  <si>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</si>
  <si>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</si>
  <si>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</si>
  <si>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</si>
  <si>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</si>
  <si>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</si>
  <si>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</si>
  <si>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</si>
  <si>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</si>
  <si>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</si>
  <si>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</si>
  <si>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</si>
  <si>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</si>
  <si>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</si>
  <si>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</si>
  <si>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</si>
  <si>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</si>
  <si>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</si>
  <si>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</si>
  <si>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</si>
  <si>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</si>
  <si>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</si>
  <si>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</si>
  <si>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</si>
  <si>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</si>
  <si>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</si>
  <si>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</si>
  <si>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</si>
  <si>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</si>
  <si>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</si>
  <si>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</si>
  <si>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</si>
  <si>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</si>
  <si>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</si>
  <si>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</si>
  <si>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</si>
  <si>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</si>
  <si>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</si>
  <si>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</si>
  <si>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</si>
  <si>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</si>
  <si>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</si>
  <si>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</si>
  <si>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</si>
  <si>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</si>
  <si>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</si>
  <si>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</si>
  <si>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</si>
  <si>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</si>
  <si>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</si>
  <si>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</si>
  <si>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</si>
  <si>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</si>
  <si>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</si>
  <si>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</si>
  <si>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</si>
  <si>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</si>
  <si>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</si>
  <si>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</si>
  <si>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</si>
  <si>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</si>
  <si>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</si>
  <si>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</si>
  <si>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</si>
  <si>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</si>
  <si>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</si>
  <si>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</si>
  <si>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</si>
  <si>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</si>
  <si>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</si>
  <si>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</si>
  <si>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</si>
  <si>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</si>
  <si>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</si>
  <si>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</si>
  <si>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</si>
  <si>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</si>
  <si>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</si>
  <si>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</si>
  <si>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</si>
  <si>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</si>
  <si>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</si>
  <si>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</si>
  <si>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</si>
  <si>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</si>
  <si>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</si>
  <si>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</si>
  <si>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</si>
  <si>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</si>
  <si>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</si>
  <si>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</si>
  <si>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</si>
  <si>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</si>
  <si>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</si>
  <si>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</si>
  <si>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</si>
  <si>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</si>
  <si>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</si>
  <si>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</si>
  <si>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</si>
  <si>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</si>
  <si>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</si>
  <si>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</si>
  <si>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</si>
  <si>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</si>
  <si>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</si>
  <si>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</si>
  <si>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</si>
  <si>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</si>
  <si>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</si>
  <si>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</si>
  <si>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</si>
  <si>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</si>
  <si>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</si>
  <si>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</si>
  <si>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</si>
  <si>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</si>
  <si>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</si>
  <si>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</si>
  <si>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</si>
  <si>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</si>
  <si>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</si>
  <si>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</si>
  <si>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</si>
  <si>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</si>
  <si>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</si>
  <si>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</si>
  <si>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</si>
  <si>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</si>
  <si>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</si>
  <si>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</si>
  <si>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</si>
  <si>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</si>
  <si>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</si>
  <si>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</si>
  <si>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</si>
  <si>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</si>
  <si>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</si>
  <si>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</si>
  <si>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</si>
  <si>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</si>
  <si>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</si>
  <si>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</si>
  <si>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</si>
  <si>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</si>
  <si>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</si>
  <si>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</si>
  <si>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</si>
  <si>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</si>
  <si>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</si>
  <si>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</si>
  <si>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</si>
  <si>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</si>
  <si>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</si>
  <si>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</si>
  <si>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</si>
  <si>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</si>
  <si>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</si>
  <si>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</si>
  <si>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</si>
  <si>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</si>
  <si>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</si>
  <si>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</si>
  <si>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</si>
  <si>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</si>
  <si>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</si>
  <si>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</si>
  <si>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</si>
  <si>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</si>
  <si>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</si>
  <si>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</si>
  <si>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</si>
  <si>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</si>
  <si>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</si>
  <si>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</si>
  <si>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</si>
  <si>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</si>
  <si>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</si>
  <si>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</si>
  <si>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</si>
  <si>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</si>
  <si>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</si>
  <si>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</si>
  <si>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</si>
  <si>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</si>
  <si>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</si>
  <si>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</si>
  <si>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</si>
  <si>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</si>
  <si>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</si>
  <si>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</si>
  <si>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</si>
  <si>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</si>
  <si>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</si>
  <si>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</si>
  <si>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</si>
  <si>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</si>
  <si>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</si>
  <si>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</si>
  <si>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</si>
  <si>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</si>
  <si>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</si>
  <si>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</si>
  <si>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</si>
  <si>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</si>
  <si>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</si>
  <si>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</si>
  <si>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</si>
  <si>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</si>
  <si>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</si>
  <si>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</si>
  <si>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</si>
  <si>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</si>
  <si>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</si>
  <si>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</si>
  <si>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</si>
  <si>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</si>
  <si>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</si>
  <si>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</si>
  <si>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</si>
  <si>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</si>
  <si>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</si>
  <si>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</si>
  <si>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</si>
  <si>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</si>
  <si>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</si>
  <si>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</si>
  <si>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</si>
  <si>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</si>
  <si>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</si>
  <si>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</si>
  <si>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</si>
  <si>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</si>
  <si>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</si>
  <si>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</si>
  <si>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</si>
  <si>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</si>
  <si>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</si>
  <si>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</si>
  <si>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</si>
  <si>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</si>
  <si>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</si>
  <si>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</si>
  <si>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</si>
  <si>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</si>
  <si>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</si>
  <si>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</si>
  <si>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</si>
  <si>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</si>
  <si>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</si>
  <si>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</si>
  <si>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</si>
  <si>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</si>
  <si>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</si>
  <si>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</si>
  <si>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</si>
  <si>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</si>
  <si>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</si>
  <si>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</si>
  <si>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</si>
  <si>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</si>
  <si>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</si>
  <si>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</si>
  <si>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</si>
  <si>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</si>
  <si>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</si>
  <si>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</si>
  <si>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</si>
  <si>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</si>
  <si>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</si>
  <si>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</si>
  <si>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</si>
  <si>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</si>
  <si>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</si>
  <si>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</si>
  <si>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</si>
  <si>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</si>
  <si>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</si>
  <si>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</si>
  <si>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</si>
  <si>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</si>
  <si>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</si>
  <si>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</si>
  <si>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</si>
  <si>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</si>
  <si>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</si>
  <si>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</si>
  <si>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</si>
  <si>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</si>
  <si>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</si>
  <si>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</si>
  <si>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</si>
  <si>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</si>
  <si>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</si>
  <si>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</si>
  <si>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</si>
  <si>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</si>
  <si>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</si>
  <si>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</si>
  <si>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</si>
  <si>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</si>
  <si>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</si>
  <si>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</si>
  <si>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</si>
  <si>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</si>
  <si>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</si>
  <si>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</si>
  <si>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</si>
  <si>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</si>
  <si>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</si>
  <si>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</si>
  <si>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</si>
  <si>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</si>
  <si>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</si>
  <si>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</si>
  <si>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</si>
  <si>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</si>
  <si>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</si>
  <si>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</si>
  <si>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</si>
  <si>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</si>
  <si>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</si>
  <si>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</si>
  <si>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</si>
  <si>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</si>
  <si>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</si>
  <si>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</si>
  <si>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</si>
  <si>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</si>
  <si>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</si>
  <si>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</si>
  <si>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</si>
  <si>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</si>
  <si>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</si>
  <si>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</si>
  <si>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</si>
  <si>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</si>
  <si>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</si>
  <si>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</si>
  <si>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</si>
  <si>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</si>
  <si>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</si>
  <si>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</si>
  <si>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</si>
  <si>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</si>
  <si>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</si>
  <si>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</si>
  <si>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</si>
  <si>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</si>
  <si>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</si>
  <si>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</si>
  <si>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</si>
  <si>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</si>
  <si>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</si>
  <si>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</si>
  <si>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</si>
  <si>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</si>
  <si>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</si>
  <si>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</si>
  <si>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</si>
  <si>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</si>
  <si>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</si>
  <si>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</si>
  <si>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</si>
  <si>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</si>
  <si>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</si>
  <si>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</si>
  <si>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</si>
  <si>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</si>
  <si>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</si>
  <si>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</si>
  <si>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</si>
  <si>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</si>
  <si>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</si>
  <si>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</si>
  <si>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</si>
  <si>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</si>
  <si>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</si>
  <si>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</si>
  <si>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</si>
  <si>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</si>
  <si>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</si>
  <si>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</si>
  <si>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</si>
  <si>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</si>
  <si>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</si>
  <si>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</si>
  <si>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</si>
  <si>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</si>
  <si>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</si>
  <si>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</si>
  <si>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</si>
  <si>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</si>
  <si>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</si>
  <si>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</si>
  <si>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</si>
  <si>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</si>
  <si>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</si>
  <si>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</si>
  <si>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</si>
  <si>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</si>
  <si>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</si>
  <si>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</si>
  <si>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</si>
  <si>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</si>
  <si>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</si>
  <si>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</si>
  <si>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</si>
  <si>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</si>
  <si>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</si>
  <si>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</si>
  <si>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</si>
  <si>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</si>
  <si>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</si>
  <si>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</si>
  <si>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</si>
  <si>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</si>
  <si>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</si>
  <si>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</si>
  <si>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</si>
  <si>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</si>
  <si>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</si>
  <si>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</si>
  <si>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</si>
  <si>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</si>
  <si>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</si>
  <si>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</si>
  <si>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</si>
  <si>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</si>
  <si>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</si>
  <si>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</si>
  <si>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</si>
  <si>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</si>
  <si>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</si>
  <si>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</si>
  <si>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</si>
  <si>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</si>
  <si>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</si>
  <si>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</si>
  <si>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</si>
  <si>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</si>
  <si>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</si>
  <si>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</si>
  <si>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</si>
  <si>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</si>
  <si>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</si>
  <si>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</si>
  <si>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</si>
  <si>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</si>
  <si>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</si>
  <si>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</si>
  <si>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</si>
  <si>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</si>
  <si>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</si>
  <si>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</si>
  <si>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</si>
  <si>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</si>
  <si>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</si>
  <si>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</si>
  <si>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</si>
  <si>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</si>
  <si>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</si>
  <si>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</si>
  <si>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</si>
  <si>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</si>
  <si>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</si>
  <si>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</si>
  <si>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</si>
  <si>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</si>
  <si>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</si>
  <si>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</si>
  <si>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</si>
  <si>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</si>
  <si>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</si>
  <si>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</si>
  <si>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</si>
  <si>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</si>
  <si>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</si>
  <si>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</si>
  <si>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</si>
  <si>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</si>
  <si>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</si>
  <si>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</si>
  <si>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</si>
  <si>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</si>
  <si>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</si>
  <si>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</si>
  <si>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</si>
  <si>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</si>
  <si>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</si>
  <si>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</si>
  <si>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</si>
  <si>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</si>
  <si>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</si>
  <si>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</si>
  <si>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</si>
  <si>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</si>
  <si>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</si>
  <si>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</si>
  <si>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</si>
  <si>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</si>
  <si>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</si>
  <si>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</si>
  <si>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</si>
  <si>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</si>
  <si>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</si>
  <si>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</si>
  <si>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</si>
  <si>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</si>
  <si>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</si>
  <si>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</si>
  <si>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</si>
  <si>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</si>
  <si>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</si>
  <si>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</si>
  <si>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</si>
  <si>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</si>
  <si>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</si>
  <si>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</si>
  <si>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</si>
  <si>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</si>
  <si>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</si>
  <si>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</si>
  <si>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</si>
  <si>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</si>
  <si>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</si>
  <si>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</si>
  <si>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</si>
  <si>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</si>
  <si>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</si>
  <si>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</si>
  <si>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</si>
  <si>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</si>
  <si>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</si>
  <si>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</si>
  <si>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</si>
  <si>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</si>
  <si>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</si>
  <si>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</si>
  <si>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</si>
  <si>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</si>
  <si>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</si>
  <si>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</si>
  <si>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</si>
  <si>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</si>
  <si>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</si>
  <si>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</si>
  <si>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</si>
  <si>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</si>
  <si>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</si>
  <si>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</si>
  <si>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</si>
  <si>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</si>
  <si>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</si>
  <si>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</si>
  <si>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</si>
  <si>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</si>
  <si>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</si>
  <si>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</si>
  <si>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</si>
  <si>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</si>
  <si>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</si>
  <si>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</si>
  <si>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</si>
  <si>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</si>
  <si>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</si>
  <si>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</si>
  <si>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</si>
  <si>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</si>
  <si>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</si>
  <si>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</si>
  <si>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</si>
  <si>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</si>
  <si>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</si>
  <si>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</si>
  <si>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</si>
  <si>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</si>
  <si>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</si>
  <si>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</si>
  <si>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</si>
  <si>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</si>
  <si>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</si>
  <si>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</si>
  <si>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</si>
  <si>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</si>
  <si>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</si>
  <si>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</si>
  <si>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</si>
  <si>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</si>
  <si>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</si>
  <si>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</si>
  <si>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</si>
  <si>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</si>
  <si>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</si>
  <si>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</si>
  <si>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</si>
  <si>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</si>
  <si>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</si>
  <si>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</si>
  <si>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</si>
  <si>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</si>
  <si>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</si>
  <si>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</si>
  <si>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</si>
  <si>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</si>
  <si>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</si>
  <si>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</si>
  <si>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</si>
  <si>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</si>
  <si>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</si>
  <si>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</si>
  <si>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</si>
  <si>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</si>
  <si>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</si>
  <si>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</si>
  <si>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</si>
  <si>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</si>
  <si>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</si>
  <si>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</si>
  <si>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</si>
  <si>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</si>
  <si>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</si>
  <si>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</si>
  <si>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</si>
  <si>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</si>
  <si>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</si>
  <si>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</si>
  <si>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</si>
  <si>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</si>
  <si>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</si>
  <si>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</si>
  <si>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</si>
  <si>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</si>
  <si>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</si>
  <si>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</si>
  <si>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</si>
  <si>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</si>
  <si>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</si>
  <si>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</si>
  <si>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</si>
  <si>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</si>
  <si>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</si>
  <si>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</si>
  <si>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</si>
  <si>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</si>
  <si>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</si>
  <si>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</si>
  <si>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</si>
  <si>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</si>
  <si>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</si>
  <si>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</si>
  <si>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</si>
  <si>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</si>
  <si>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</si>
  <si>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</si>
  <si>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</si>
  <si>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</si>
  <si>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</si>
  <si>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</si>
  <si>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</si>
  <si>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</si>
  <si>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</si>
  <si>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</si>
  <si>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</si>
  <si>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</si>
  <si>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</si>
  <si>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</si>
  <si>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</si>
  <si>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</si>
  <si>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</si>
  <si>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</si>
  <si>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</si>
  <si>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</si>
  <si>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</si>
  <si>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</si>
  <si>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</si>
  <si>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</si>
  <si>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</si>
  <si>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</si>
  <si>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</si>
  <si>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</si>
  <si>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</si>
  <si>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</si>
  <si>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</si>
  <si>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</si>
  <si>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</si>
  <si>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</si>
  <si>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</si>
  <si>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</si>
  <si>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</si>
  <si>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</si>
  <si>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</si>
  <si>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</si>
  <si>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</si>
  <si>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</si>
  <si>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</si>
  <si>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</si>
  <si>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</si>
  <si>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</si>
  <si>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</si>
  <si>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</si>
  <si>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</si>
  <si>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</si>
  <si>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</si>
  <si>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</si>
  <si>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</si>
  <si>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</si>
  <si>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</si>
  <si>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</si>
  <si>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</si>
  <si>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</si>
  <si>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</si>
  <si>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</si>
  <si>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</si>
  <si>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</si>
  <si>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</si>
  <si>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</si>
  <si>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</si>
  <si>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</si>
  <si>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</si>
  <si>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</si>
  <si>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</si>
  <si>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</si>
  <si>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</si>
  <si>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</si>
  <si>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</si>
  <si>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</si>
  <si>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</si>
  <si>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</si>
  <si>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</si>
  <si>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</si>
  <si>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</si>
  <si>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</si>
  <si>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</si>
  <si>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</si>
  <si>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</si>
  <si>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</si>
  <si>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</si>
  <si>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</si>
  <si>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</si>
  <si>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</si>
  <si>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</si>
  <si>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</si>
  <si>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</si>
  <si>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</si>
  <si>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</si>
  <si>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</si>
  <si>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</si>
  <si>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</si>
  <si>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</si>
  <si>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</si>
  <si>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</si>
  <si>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</si>
  <si>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</si>
  <si>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</si>
  <si>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</si>
  <si>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</si>
  <si>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</si>
  <si>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</si>
  <si>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</si>
  <si>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</si>
  <si>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</si>
  <si>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</si>
  <si>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</si>
  <si>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</si>
  <si>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</si>
  <si>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</si>
  <si>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</si>
  <si>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</si>
  <si>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</si>
  <si>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</si>
  <si>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</si>
  <si>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</si>
  <si>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</si>
  <si>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</si>
  <si>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</si>
  <si>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</si>
  <si>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</si>
  <si>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</si>
  <si>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</si>
  <si>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</si>
  <si>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</si>
  <si>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</si>
  <si>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</si>
  <si>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</si>
  <si>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</si>
  <si>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</si>
  <si>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</si>
  <si>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</si>
  <si>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</si>
  <si>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</si>
  <si>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</si>
  <si>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</si>
  <si>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</si>
  <si>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</si>
  <si>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</si>
  <si>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</si>
  <si>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</si>
  <si>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</si>
  <si>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</si>
  <si>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</si>
  <si>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</si>
  <si>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</si>
  <si>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</si>
  <si>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</si>
  <si>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</si>
  <si>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</si>
  <si>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</si>
  <si>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</si>
  <si>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</si>
  <si>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</si>
  <si>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</si>
  <si>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</si>
  <si>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</si>
  <si>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</si>
  <si>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</si>
  <si>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</si>
  <si>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</si>
  <si>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</si>
  <si>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</si>
  <si>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</si>
  <si>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</si>
  <si>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</si>
  <si>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</si>
  <si>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</si>
  <si>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</si>
  <si>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</si>
  <si>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</si>
  <si>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</si>
  <si>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</si>
  <si>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</si>
  <si>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</si>
  <si>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</si>
  <si>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</si>
  <si>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</si>
  <si>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</si>
  <si>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</si>
  <si>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</si>
  <si>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</si>
  <si>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</si>
  <si>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</si>
  <si>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</si>
  <si>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</si>
  <si>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</si>
  <si>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</si>
  <si>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</si>
  <si>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</si>
  <si>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</si>
  <si>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</si>
  <si>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</si>
  <si>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</si>
  <si>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</si>
  <si>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</si>
  <si>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</si>
  <si>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</si>
  <si>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</si>
  <si>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</si>
  <si>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</si>
  <si>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</si>
  <si>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</si>
  <si>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</si>
  <si>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</si>
  <si>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</si>
  <si>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</si>
  <si>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</si>
  <si>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</si>
  <si>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</si>
  <si>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</si>
  <si>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</si>
  <si>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</si>
  <si>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</si>
  <si>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</si>
  <si>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</si>
  <si>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</si>
  <si>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</si>
  <si>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</si>
  <si>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</si>
  <si>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</si>
  <si>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</si>
  <si>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</si>
  <si>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</si>
  <si>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</si>
  <si>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</si>
  <si>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</si>
  <si>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</si>
  <si>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</si>
  <si>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</si>
  <si>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</si>
  <si>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</si>
  <si>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</si>
  <si>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</si>
  <si>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</si>
  <si>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</si>
  <si>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</si>
  <si>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</si>
  <si>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</si>
  <si>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</si>
  <si>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</si>
  <si>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</si>
  <si>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</si>
  <si>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</si>
  <si>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</si>
  <si>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</si>
  <si>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</si>
  <si>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</si>
  <si>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</si>
  <si>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</si>
  <si>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</si>
  <si>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</si>
  <si>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</si>
  <si>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</si>
  <si>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</si>
  <si>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</si>
  <si>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</si>
  <si>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</si>
  <si>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</si>
  <si>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</si>
  <si>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</si>
  <si>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</si>
  <si>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</si>
  <si>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</si>
  <si>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</si>
  <si>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</si>
  <si>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</si>
  <si>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</si>
  <si>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</si>
  <si>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</si>
  <si>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</si>
  <si>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</si>
  <si>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</si>
  <si>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</si>
  <si>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</si>
  <si>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</si>
  <si>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</si>
  <si>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</si>
  <si>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</si>
  <si>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</si>
  <si>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</si>
  <si>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</si>
  <si>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</si>
  <si>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</si>
  <si>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</si>
  <si>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</si>
  <si>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</si>
  <si>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</si>
  <si>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</si>
  <si>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</si>
  <si>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</si>
  <si>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</si>
  <si>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</si>
  <si>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</si>
  <si>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</si>
  <si>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</si>
  <si>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</si>
  <si>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</si>
  <si>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</si>
  <si>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</si>
  <si>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</si>
  <si>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</si>
  <si>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</si>
  <si>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</si>
  <si>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</si>
  <si>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</si>
  <si>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</si>
  <si>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</si>
  <si>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</si>
  <si>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</si>
  <si>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</si>
  <si>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</si>
  <si>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</si>
  <si>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</si>
  <si>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</si>
  <si>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</si>
  <si>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</si>
  <si>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</si>
  <si>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</si>
  <si>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</si>
  <si>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</si>
  <si>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</si>
  <si>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</si>
  <si>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</si>
  <si>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</si>
  <si>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</si>
  <si>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</si>
  <si>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</si>
  <si>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</si>
  <si>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</si>
  <si>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</si>
  <si>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</si>
  <si>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</si>
  <si>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</si>
  <si>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</si>
  <si>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</si>
  <si>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</si>
  <si>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</si>
  <si>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</si>
  <si>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</si>
  <si>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</si>
  <si>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</si>
  <si>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</si>
  <si>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</si>
  <si>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</si>
  <si>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</si>
  <si>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</si>
  <si>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</si>
  <si>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</si>
  <si>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</si>
  <si>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</si>
  <si>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</si>
  <si>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</si>
  <si>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</si>
  <si>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</si>
  <si>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</si>
  <si>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</si>
  <si>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</si>
  <si>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</si>
  <si>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</si>
  <si>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</si>
  <si>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</si>
  <si>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</si>
  <si>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</si>
  <si>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</si>
  <si>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</si>
  <si>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</si>
  <si>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</si>
  <si>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</si>
  <si>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</si>
  <si>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</si>
  <si>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</si>
  <si>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</si>
  <si>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</si>
  <si>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</si>
  <si>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</si>
  <si>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</si>
  <si>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</si>
  <si>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</si>
  <si>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</si>
  <si>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</si>
  <si>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</si>
  <si>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</si>
  <si>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</si>
  <si>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</si>
  <si>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</si>
  <si>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</si>
  <si>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</si>
  <si>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</si>
  <si>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</si>
  <si>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</si>
  <si>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</si>
  <si>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</si>
  <si>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</si>
  <si>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</si>
  <si>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</si>
  <si>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</si>
  <si>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</si>
  <si>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</si>
  <si>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</si>
  <si>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</si>
  <si>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</si>
  <si>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</si>
  <si>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</si>
  <si>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</si>
  <si>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</si>
  <si>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</si>
  <si>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</si>
  <si>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</si>
  <si>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</si>
  <si>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</si>
  <si>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</si>
  <si>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</si>
  <si>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</si>
  <si>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</si>
  <si>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</si>
  <si>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</si>
  <si>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</si>
  <si>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</si>
  <si>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</si>
  <si>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</si>
  <si>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</si>
  <si>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</si>
  <si>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</si>
  <si>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</si>
  <si>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</si>
  <si>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</si>
  <si>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</si>
  <si>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</si>
  <si>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</si>
  <si>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</si>
  <si>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</si>
  <si>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</si>
  <si>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</si>
  <si>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</si>
  <si>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</si>
  <si>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</si>
  <si>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</si>
  <si>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</si>
  <si>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</si>
  <si>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</si>
  <si>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</si>
  <si>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</si>
  <si>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</si>
  <si>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</si>
  <si>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</si>
  <si>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</si>
  <si>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</si>
  <si>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</si>
  <si>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</si>
  <si>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</si>
  <si>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</si>
  <si>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</si>
  <si>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</si>
  <si>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</si>
  <si>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</si>
  <si>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</si>
  <si>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</si>
  <si>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</si>
  <si>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</si>
  <si>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</si>
  <si>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</si>
  <si>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</si>
  <si>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</si>
  <si>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</si>
  <si>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</si>
  <si>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</si>
  <si>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</si>
  <si>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</si>
  <si>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</si>
  <si>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</si>
  <si>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</si>
  <si>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</si>
  <si>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</si>
  <si>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</si>
  <si>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</si>
  <si>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</si>
  <si>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</si>
  <si>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</si>
  <si>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</si>
  <si>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</si>
  <si>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</si>
  <si>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</si>
  <si>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</si>
  <si>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</si>
  <si>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</si>
  <si>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</si>
  <si>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</si>
  <si>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</si>
  <si>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</si>
  <si>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</si>
  <si>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</si>
  <si>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</si>
  <si>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</si>
  <si>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</si>
  <si>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</si>
  <si>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</si>
  <si>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</si>
  <si>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</si>
  <si>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</si>
  <si>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</si>
  <si>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</si>
  <si>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</si>
  <si>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</si>
  <si>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</si>
  <si>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</si>
  <si>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</si>
  <si>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</si>
  <si>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</si>
  <si>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</si>
  <si>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</si>
  <si>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</si>
  <si>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</si>
  <si>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</si>
  <si>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</si>
  <si>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</si>
  <si>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</si>
  <si>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</si>
  <si>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</si>
  <si>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</si>
  <si>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</si>
  <si>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</si>
  <si>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</si>
  <si>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</si>
  <si>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</si>
  <si>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</si>
  <si>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</si>
  <si>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</si>
  <si>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</si>
  <si>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</si>
  <si>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</si>
  <si>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</si>
  <si>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</si>
  <si>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</si>
  <si>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</si>
  <si>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</si>
  <si>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</si>
  <si>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</si>
  <si>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</si>
  <si>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</si>
  <si>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</si>
  <si>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</si>
  <si>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</si>
  <si>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</si>
  <si>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</si>
  <si>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</si>
  <si>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</si>
  <si>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</si>
  <si>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</si>
  <si>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</si>
  <si>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</si>
  <si>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</si>
  <si>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</si>
  <si>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</si>
  <si>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</si>
  <si>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</si>
  <si>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</si>
  <si>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</si>
  <si>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</si>
  <si>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</si>
  <si>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</si>
  <si>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</si>
  <si>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</si>
  <si>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</si>
  <si>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</si>
  <si>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</si>
  <si>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</si>
  <si>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</si>
  <si>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</si>
  <si>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</si>
  <si>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</si>
  <si>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</si>
  <si>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</si>
  <si>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</si>
  <si>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</si>
  <si>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</si>
  <si>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</si>
  <si>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</si>
  <si>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</si>
  <si>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</si>
  <si>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</si>
  <si>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</si>
  <si>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</si>
  <si>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</si>
  <si>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</si>
  <si>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</si>
  <si>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</si>
  <si>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</si>
  <si>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</si>
  <si>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</si>
  <si>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</si>
  <si>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</si>
  <si>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</si>
  <si>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</si>
  <si>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</si>
  <si>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</si>
  <si>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</si>
  <si>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</si>
  <si>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</si>
  <si>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</si>
  <si>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</si>
  <si>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</si>
  <si>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</si>
  <si>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</si>
  <si>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</si>
  <si>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</si>
  <si>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</si>
  <si>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</si>
  <si>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</si>
  <si>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</si>
  <si>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</si>
  <si>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</si>
  <si>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</si>
  <si>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</si>
  <si>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</si>
  <si>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</si>
  <si>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</si>
  <si>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</si>
  <si>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</si>
  <si>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</si>
  <si>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</si>
  <si>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</si>
  <si>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</si>
  <si>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</si>
  <si>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</si>
  <si>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</si>
  <si>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</si>
  <si>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</si>
  <si>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</si>
  <si>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</si>
  <si>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</si>
  <si>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</si>
  <si>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</si>
  <si>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</si>
  <si>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</si>
  <si>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</si>
  <si>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</si>
  <si>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</si>
  <si>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</si>
  <si>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</si>
  <si>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</si>
  <si>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</si>
  <si>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</si>
  <si>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</si>
  <si>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</si>
  <si>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</si>
  <si>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</si>
  <si>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</si>
  <si>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</si>
  <si>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</si>
  <si>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</si>
  <si>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</si>
  <si>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</si>
  <si>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</si>
  <si>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</si>
  <si>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</si>
  <si>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</si>
  <si>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</si>
  <si>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</si>
  <si>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</si>
  <si>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</si>
  <si>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</si>
  <si>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</si>
  <si>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</si>
  <si>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</si>
  <si>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</si>
  <si>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</si>
  <si>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</si>
  <si>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</si>
  <si>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</si>
  <si>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</si>
  <si>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</si>
  <si>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</si>
  <si>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</si>
  <si>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</si>
  <si>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</si>
  <si>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</si>
  <si>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</si>
  <si>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</si>
  <si>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</si>
  <si>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</si>
  <si>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</si>
  <si>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</si>
  <si>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</si>
  <si>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</si>
  <si>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</si>
  <si>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</si>
  <si>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</si>
  <si>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</si>
  <si>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</si>
  <si>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</si>
  <si>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</si>
  <si>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</si>
  <si>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</si>
  <si>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</si>
  <si>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</si>
  <si>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</si>
  <si>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</si>
  <si>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</si>
  <si>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</si>
  <si>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</si>
  <si>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</si>
  <si>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</si>
  <si>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</si>
  <si>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</si>
  <si>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</si>
  <si>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</si>
  <si>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</si>
  <si>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</si>
  <si>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</si>
  <si>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</si>
  <si>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</si>
  <si>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</si>
  <si>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</si>
  <si>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</si>
  <si>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</si>
  <si>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</si>
  <si>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</si>
  <si>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</si>
  <si>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</si>
  <si>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</si>
  <si>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</si>
  <si>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</si>
  <si>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</si>
  <si>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</si>
  <si>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</si>
  <si>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</si>
  <si>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</si>
  <si>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</si>
  <si>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</si>
  <si>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</si>
  <si>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</si>
  <si>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</si>
  <si>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</si>
  <si>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</si>
  <si>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</si>
  <si>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</si>
  <si>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</si>
  <si>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</si>
  <si>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</si>
  <si>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</si>
  <si>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</si>
  <si>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</si>
  <si>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</si>
  <si>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</si>
  <si>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</si>
  <si>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</si>
  <si>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</si>
  <si>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</si>
  <si>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</si>
  <si>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</si>
  <si>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</si>
  <si>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</si>
  <si>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</si>
  <si>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</si>
  <si>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</si>
  <si>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</si>
  <si>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</si>
  <si>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</si>
  <si>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</si>
  <si>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</si>
  <si>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</si>
  <si>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</si>
  <si>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</si>
  <si>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</si>
  <si>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</si>
  <si>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</si>
  <si>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</si>
  <si>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</si>
  <si>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</si>
  <si>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</si>
  <si>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</si>
  <si>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</si>
  <si>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</si>
  <si>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</si>
  <si>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</si>
  <si>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</si>
  <si>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</si>
  <si>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</si>
  <si>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</si>
  <si>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</si>
  <si>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</si>
  <si>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</si>
  <si>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</si>
  <si>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</si>
  <si>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</si>
  <si>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</si>
  <si>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</si>
  <si>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</si>
  <si>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</si>
  <si>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</si>
  <si>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</si>
  <si>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</si>
  <si>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</si>
  <si>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</si>
  <si>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</si>
  <si>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</si>
  <si>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</si>
  <si>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</si>
  <si>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</si>
  <si>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</si>
  <si>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</si>
  <si>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</si>
  <si>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</si>
  <si>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</si>
  <si>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</si>
  <si>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</si>
  <si>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</si>
  <si>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</si>
  <si>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</si>
  <si>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</si>
  <si>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</si>
  <si>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</si>
  <si>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</si>
  <si>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</si>
  <si>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</si>
  <si>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</si>
  <si>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</si>
  <si>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</si>
  <si>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</si>
  <si>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</si>
  <si>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</si>
  <si>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</si>
  <si>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</si>
  <si>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</si>
  <si>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</si>
  <si>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</si>
  <si>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</si>
  <si>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</si>
  <si>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</si>
  <si>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</si>
  <si>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</si>
  <si>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</si>
  <si>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</si>
  <si>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</si>
  <si>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</si>
  <si>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</si>
  <si>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</si>
  <si>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</si>
  <si>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</si>
  <si>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</si>
  <si>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</si>
  <si>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</si>
  <si>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</si>
  <si>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</si>
  <si>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</si>
  <si>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</si>
  <si>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</si>
  <si>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</si>
  <si>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</si>
  <si>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</si>
  <si>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</si>
  <si>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</si>
  <si>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</si>
  <si>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</si>
  <si>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</si>
  <si>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</si>
  <si>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</si>
  <si>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</si>
  <si>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</si>
  <si>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</si>
  <si>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</si>
  <si>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</si>
  <si>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</si>
  <si>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</si>
  <si>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</si>
  <si>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</si>
  <si>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</si>
  <si>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</si>
  <si>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</si>
  <si>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</si>
  <si>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</si>
  <si>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</si>
  <si>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</si>
  <si>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</si>
  <si>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</si>
  <si>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</si>
  <si>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</si>
  <si>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</si>
  <si>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</si>
  <si>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</si>
  <si>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</si>
  <si>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</si>
  <si>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</si>
  <si>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</si>
  <si>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</si>
  <si>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</si>
  <si>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</si>
  <si>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</si>
  <si>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</si>
  <si>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</si>
  <si>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</si>
  <si>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</si>
  <si>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</si>
  <si>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</si>
  <si>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</si>
  <si>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</si>
  <si>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</si>
  <si>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</si>
  <si>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</si>
  <si>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</si>
  <si>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</si>
  <si>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</si>
  <si>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</si>
  <si>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</si>
  <si>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</si>
  <si>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</si>
  <si>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</si>
  <si>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</si>
  <si>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</si>
  <si>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</si>
  <si>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</si>
  <si>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</si>
  <si>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</si>
  <si>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</si>
  <si>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</si>
  <si>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</si>
  <si>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</si>
  <si>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</si>
  <si>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</si>
  <si>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</si>
  <si>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</si>
  <si>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</si>
  <si>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</si>
  <si>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</si>
  <si>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</si>
  <si>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</si>
  <si>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</si>
  <si>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</si>
  <si>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</si>
  <si>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</si>
  <si>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</si>
  <si>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</si>
  <si>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</si>
  <si>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</si>
  <si>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</si>
  <si>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</si>
  <si>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</si>
  <si>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</si>
  <si>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</si>
  <si>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</si>
  <si>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</si>
  <si>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</si>
  <si>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</si>
  <si>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</si>
  <si>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</si>
  <si>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</si>
  <si>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</si>
  <si>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</si>
  <si>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</si>
  <si>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</si>
  <si>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</si>
  <si>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</si>
  <si>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</si>
  <si>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</si>
  <si>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</si>
  <si>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</si>
  <si>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</si>
  <si>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</si>
  <si>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</si>
  <si>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</si>
  <si>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</si>
  <si>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</si>
  <si>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</si>
  <si>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</si>
  <si>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</si>
  <si>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</si>
  <si>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</si>
  <si>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</si>
  <si>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</si>
  <si>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</si>
  <si>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</si>
  <si>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</si>
  <si>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</si>
  <si>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</si>
  <si>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</si>
  <si>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</si>
  <si>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</si>
  <si>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</si>
  <si>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</si>
  <si>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</si>
  <si>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</si>
  <si>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</si>
  <si>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</si>
  <si>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</si>
  <si>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</si>
  <si>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</si>
  <si>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</si>
  <si>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</si>
  <si>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</si>
  <si>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</si>
  <si>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</si>
  <si>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</si>
  <si>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</si>
  <si>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</si>
  <si>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</si>
  <si>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</si>
  <si>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</si>
  <si>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</si>
  <si>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</si>
  <si>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</si>
  <si>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</si>
  <si>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</si>
  <si>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</si>
  <si>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</si>
  <si>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</si>
  <si>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</si>
  <si>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</si>
  <si>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</si>
  <si>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</si>
  <si>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</si>
  <si>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</si>
  <si>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</si>
  <si>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</si>
  <si>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</si>
  <si>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</si>
  <si>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</si>
  <si>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</si>
  <si>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</si>
  <si>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</si>
  <si>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</si>
  <si>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</si>
  <si>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</si>
  <si>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</si>
  <si>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</si>
  <si>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</si>
  <si>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</si>
  <si>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</si>
  <si>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</si>
  <si>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</si>
  <si>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</si>
  <si>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</si>
  <si>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</si>
  <si>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</si>
  <si>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</si>
  <si>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</si>
  <si>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</si>
  <si>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</si>
  <si>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</si>
  <si>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</si>
  <si>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</si>
  <si>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</si>
  <si>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</si>
  <si>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</si>
  <si>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</si>
  <si>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</si>
  <si>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</si>
  <si>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</si>
  <si>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</si>
  <si>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</si>
  <si>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</si>
  <si>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</si>
  <si>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</si>
  <si>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</si>
  <si>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</si>
  <si>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</si>
  <si>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</si>
  <si>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</si>
  <si>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</si>
  <si>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</si>
  <si>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</si>
  <si>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</si>
  <si>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</si>
  <si>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</si>
  <si>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</si>
  <si>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</si>
  <si>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</si>
  <si>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</si>
  <si>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</si>
  <si>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</si>
  <si>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</si>
  <si>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</si>
  <si>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</si>
  <si>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</si>
  <si>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</si>
  <si>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</si>
  <si>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</si>
  <si>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</si>
  <si>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</si>
  <si>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</si>
  <si>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</si>
  <si>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</si>
  <si>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</si>
  <si>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</si>
  <si>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</si>
  <si>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</si>
  <si>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</si>
  <si>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</si>
  <si>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</si>
  <si>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</si>
  <si>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</si>
  <si>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</si>
  <si>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</si>
  <si>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</si>
  <si>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</si>
  <si>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</si>
  <si>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</si>
  <si>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</si>
  <si>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</si>
  <si>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</si>
  <si>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</si>
  <si>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</si>
  <si>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</si>
  <si>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</si>
  <si>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</si>
  <si>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</si>
  <si>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</si>
  <si>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</si>
  <si>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</si>
  <si>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</si>
  <si>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</si>
  <si>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</si>
  <si>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</si>
  <si>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</si>
  <si>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</si>
  <si>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</si>
  <si>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</si>
  <si>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</si>
  <si>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</si>
  <si>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</si>
  <si>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</si>
  <si>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</si>
  <si>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</si>
  <si>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</si>
  <si>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</si>
  <si>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</si>
  <si>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</si>
  <si>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</si>
  <si>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</si>
  <si>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</si>
  <si>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</si>
  <si>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</si>
  <si>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</si>
  <si>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</si>
  <si>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</si>
  <si>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</si>
  <si>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</si>
  <si>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</si>
  <si>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</si>
  <si>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</si>
  <si>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</si>
  <si>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</si>
  <si>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</si>
  <si>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</si>
  <si>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</si>
  <si>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</si>
  <si>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</si>
  <si>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</si>
  <si>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</si>
  <si>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</si>
  <si>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</si>
  <si>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</si>
  <si>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</si>
  <si>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</si>
  <si>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</si>
  <si>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</si>
  <si>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</si>
  <si>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</si>
  <si>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</si>
  <si>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</si>
  <si>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</si>
  <si>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</si>
  <si>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</si>
  <si>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</si>
  <si>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</si>
  <si>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</si>
  <si>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</si>
  <si>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</si>
  <si>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</si>
  <si>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</si>
  <si>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</si>
  <si>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</si>
  <si>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</si>
  <si>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</si>
  <si>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</si>
  <si>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</si>
  <si>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</si>
  <si>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</si>
  <si>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</si>
  <si>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</si>
  <si>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</si>
  <si>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</si>
  <si>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</si>
  <si>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</si>
  <si>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</si>
  <si>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</si>
  <si>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</si>
  <si>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</si>
  <si>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</si>
  <si>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</si>
  <si>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</si>
  <si>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</si>
  <si>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</si>
  <si>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</si>
  <si>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</si>
  <si>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</si>
  <si>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</si>
  <si>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</si>
  <si>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</si>
  <si>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</si>
  <si>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</si>
  <si>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</si>
  <si>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</si>
  <si>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</si>
  <si>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</si>
  <si>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</si>
  <si>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</si>
  <si>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</si>
  <si>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</si>
  <si>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</si>
  <si>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</si>
  <si>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</si>
  <si>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</si>
  <si>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</si>
  <si>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</si>
  <si>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</si>
  <si>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</si>
  <si>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</si>
  <si>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</si>
  <si>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</si>
  <si>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</si>
  <si>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</si>
  <si>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</si>
  <si>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</si>
  <si>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</si>
  <si>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</si>
  <si>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</si>
  <si>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</si>
  <si>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</si>
  <si>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</si>
  <si>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</si>
  <si>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</si>
  <si>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</si>
  <si>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</si>
  <si>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</si>
  <si>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</si>
  <si>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</si>
  <si>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</si>
  <si>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</si>
  <si>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</si>
  <si>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</si>
  <si>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</si>
  <si>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</si>
  <si>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</si>
  <si>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</si>
  <si>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</si>
  <si>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</si>
  <si>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</si>
  <si>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</si>
  <si>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</si>
  <si>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</si>
  <si>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</si>
  <si>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</si>
  <si>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</si>
  <si>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</si>
  <si>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</si>
  <si>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</si>
  <si>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</si>
  <si>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</si>
  <si>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</si>
  <si>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</si>
  <si>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</si>
  <si>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</si>
  <si>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</si>
  <si>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</si>
  <si>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</si>
  <si>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</si>
  <si>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</si>
  <si>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</si>
  <si>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</si>
  <si>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</si>
  <si>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</si>
  <si>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</si>
  <si>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</si>
  <si>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</si>
  <si>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</si>
  <si>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</si>
  <si>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</si>
  <si>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</si>
  <si>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</si>
  <si>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</si>
  <si>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</si>
  <si>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</si>
  <si>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</si>
  <si>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</si>
  <si>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</si>
  <si>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</si>
  <si>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</si>
  <si>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</si>
  <si>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</si>
  <si>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</si>
  <si>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</si>
  <si>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</si>
  <si>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</si>
  <si>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</si>
  <si>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</si>
  <si>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</si>
  <si>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</si>
  <si>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</si>
  <si>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</si>
  <si>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</si>
  <si>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</si>
  <si>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</si>
  <si>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</si>
  <si>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</si>
  <si>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</si>
  <si>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</si>
  <si>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</si>
  <si>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</si>
  <si>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</si>
  <si>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</si>
  <si>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</si>
  <si>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</si>
  <si>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</si>
  <si>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</si>
  <si>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</si>
  <si>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</si>
  <si>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</si>
  <si>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</si>
  <si>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</si>
  <si>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</si>
  <si>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</si>
  <si>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</si>
  <si>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</si>
  <si>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</si>
  <si>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</si>
  <si>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</si>
  <si>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</si>
  <si>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</si>
  <si>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</si>
  <si>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</si>
  <si>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</si>
  <si>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</si>
  <si>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</si>
  <si>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</si>
  <si>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</si>
  <si>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</si>
  <si>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</si>
  <si>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</si>
  <si>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</si>
  <si>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</si>
  <si>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</si>
  <si>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</si>
  <si>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</si>
  <si>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</si>
  <si>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</si>
  <si>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</si>
  <si>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</si>
  <si>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</si>
  <si>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</si>
  <si>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</si>
  <si>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</si>
  <si>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</si>
  <si>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</si>
  <si>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</si>
  <si>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</si>
  <si>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</si>
  <si>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</si>
  <si>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</si>
  <si>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</si>
  <si>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</si>
  <si>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</si>
  <si>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</si>
  <si>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</si>
  <si>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</si>
  <si>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</si>
  <si>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</si>
  <si>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</si>
  <si>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</si>
  <si>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</si>
  <si>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</si>
  <si>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</si>
  <si>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</si>
  <si>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</si>
  <si>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</si>
  <si>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</si>
  <si>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</si>
  <si>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</si>
  <si>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</si>
  <si>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</si>
  <si>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</si>
  <si>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</si>
  <si>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</si>
  <si>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</si>
  <si>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</si>
  <si>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</si>
  <si>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</si>
  <si>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</si>
  <si>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</si>
  <si>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</si>
  <si>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</si>
  <si>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</si>
  <si>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</si>
  <si>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</si>
  <si>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</si>
  <si>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</si>
  <si>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</si>
  <si>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</si>
  <si>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</si>
  <si>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</si>
  <si>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</si>
  <si>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</si>
  <si>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</si>
  <si>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</si>
  <si>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</si>
  <si>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</si>
  <si>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</si>
  <si>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</si>
  <si>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</si>
  <si>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</si>
  <si>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</si>
  <si>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</si>
  <si>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</si>
  <si>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</si>
  <si>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</si>
  <si>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</si>
  <si>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</si>
  <si>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</si>
  <si>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</si>
  <si>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</si>
  <si>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</si>
  <si>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</si>
  <si>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</si>
  <si>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</si>
  <si>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</si>
  <si>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</si>
  <si>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</si>
  <si>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</si>
  <si>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</si>
  <si>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</si>
  <si>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</si>
  <si>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</si>
  <si>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</si>
  <si>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</si>
  <si>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</si>
  <si>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</si>
  <si>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</si>
  <si>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</si>
  <si>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</si>
  <si>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</si>
  <si>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</si>
  <si>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</si>
  <si>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</si>
  <si>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</si>
  <si>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</si>
  <si>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</si>
  <si>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</si>
  <si>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</si>
  <si>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</si>
  <si>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</si>
  <si>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</si>
  <si>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</si>
  <si>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</si>
  <si>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</si>
  <si>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</si>
  <si>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</si>
  <si>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</si>
  <si>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</si>
  <si>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</si>
  <si>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</si>
  <si>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</si>
  <si>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</si>
  <si>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</si>
  <si>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</si>
  <si>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</si>
  <si>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</si>
  <si>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</si>
  <si>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</si>
  <si>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</si>
  <si>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</si>
  <si>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</si>
  <si>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</si>
  <si>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</si>
  <si>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</si>
  <si>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</si>
  <si>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</si>
  <si>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</si>
  <si>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</si>
  <si>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</si>
  <si>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</si>
  <si>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</si>
  <si>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</si>
  <si>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</si>
  <si>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</si>
  <si>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</si>
  <si>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</si>
  <si>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</si>
  <si>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</si>
  <si>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</si>
  <si>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</si>
  <si>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</si>
  <si>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</si>
  <si>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</si>
  <si>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</si>
  <si>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</si>
  <si>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</si>
  <si>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</si>
  <si>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</si>
  <si>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</si>
  <si>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</si>
  <si>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</si>
  <si>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</si>
  <si>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</si>
  <si>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</si>
  <si>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</si>
  <si>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</si>
  <si>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</si>
  <si>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</si>
  <si>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</si>
  <si>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</si>
  <si>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</si>
  <si>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</si>
  <si>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</si>
  <si>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</si>
  <si>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</si>
  <si>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</si>
  <si>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</si>
  <si>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</si>
  <si>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</si>
  <si>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</si>
  <si>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</si>
  <si>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</si>
  <si>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</si>
  <si>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</si>
  <si>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</si>
  <si>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</si>
  <si>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</si>
  <si>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</si>
  <si>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</si>
  <si>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</si>
  <si>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</si>
  <si>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</si>
  <si>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</si>
  <si>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</si>
  <si>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</si>
  <si>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</si>
  <si>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</si>
  <si>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</si>
  <si>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</si>
  <si>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</si>
  <si>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</si>
  <si>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</si>
  <si>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</si>
  <si>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</si>
  <si>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</si>
  <si>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</si>
  <si>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</si>
  <si>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</si>
  <si>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</si>
  <si>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</si>
  <si>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</si>
  <si>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</si>
  <si>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</si>
  <si>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</si>
  <si>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</si>
  <si>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</si>
  <si>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</si>
  <si>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</si>
  <si>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</si>
  <si>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</si>
  <si>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</si>
  <si>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</si>
  <si>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</si>
  <si>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</si>
  <si>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</si>
  <si>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</si>
  <si>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</si>
  <si>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</si>
  <si>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</si>
  <si>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</si>
  <si>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</si>
  <si>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</si>
  <si>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</si>
  <si>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</si>
  <si>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</si>
  <si>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</si>
  <si>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</si>
  <si>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</si>
  <si>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</si>
  <si>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</si>
  <si>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</si>
  <si>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</si>
  <si>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</si>
  <si>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</si>
  <si>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</si>
  <si>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</si>
  <si>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</si>
  <si>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</si>
  <si>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</si>
  <si>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</si>
  <si>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</si>
  <si>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</si>
  <si>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</si>
  <si>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</si>
  <si>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</si>
  <si>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</si>
  <si>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</si>
  <si>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</si>
  <si>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</si>
  <si>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</si>
  <si>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</si>
  <si>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</si>
  <si>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</si>
  <si>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</si>
  <si>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</si>
  <si>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</si>
  <si>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</si>
  <si>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</si>
  <si>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</si>
  <si>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</si>
  <si>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</si>
  <si>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</si>
  <si>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</si>
  <si>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</si>
  <si>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</si>
  <si>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</si>
  <si>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</si>
  <si>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</si>
  <si>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</si>
  <si>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</si>
  <si>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</si>
  <si>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</si>
  <si>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</si>
  <si>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</si>
  <si>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</si>
  <si>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</si>
  <si>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</si>
  <si>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</si>
  <si>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</si>
  <si>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</si>
  <si>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</si>
  <si>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</si>
  <si>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</si>
  <si>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</si>
  <si>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</si>
  <si>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</si>
  <si>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</si>
  <si>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</si>
  <si>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</si>
  <si>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</si>
  <si>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</si>
  <si>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</si>
  <si>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</si>
  <si>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</si>
  <si>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</si>
  <si>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</si>
  <si>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</si>
  <si>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</si>
  <si>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</si>
  <si>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</si>
  <si>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</si>
  <si>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</si>
  <si>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</si>
  <si>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</si>
  <si>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</si>
  <si>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</si>
  <si>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</si>
  <si>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</si>
  <si>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</si>
  <si>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</si>
  <si>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</si>
  <si>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</si>
  <si>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</si>
  <si>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</si>
  <si>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</si>
  <si>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</si>
  <si>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</si>
  <si>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</si>
  <si>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</si>
  <si>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</si>
  <si>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</si>
  <si>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</si>
  <si>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</si>
  <si>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</si>
  <si>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</si>
  <si>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</si>
  <si>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</si>
  <si>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</si>
  <si>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</si>
  <si>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</si>
  <si>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</si>
  <si>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</si>
  <si>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</si>
  <si>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</si>
  <si>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</si>
  <si>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</si>
  <si>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</si>
  <si>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</si>
  <si>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</si>
  <si>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</si>
  <si>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</si>
  <si>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</si>
  <si>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</si>
  <si>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</si>
  <si>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</si>
  <si>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</si>
  <si>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</si>
  <si>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</si>
  <si>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</si>
  <si>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</si>
  <si>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</si>
  <si>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</si>
  <si>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</si>
  <si>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</si>
  <si>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</si>
  <si>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</si>
  <si>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</si>
  <si>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</si>
  <si>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</si>
  <si>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</si>
  <si>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</si>
  <si>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</si>
  <si>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</si>
  <si>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</si>
  <si>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</si>
  <si>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</si>
  <si>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</si>
  <si>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</si>
  <si>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</si>
  <si>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</si>
  <si>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</si>
  <si>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</si>
  <si>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</si>
  <si>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</si>
  <si>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</si>
  <si>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</si>
  <si>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</si>
  <si>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</si>
  <si>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</si>
  <si>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</si>
  <si>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</si>
  <si>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</si>
  <si>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</si>
  <si>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</si>
  <si>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</si>
  <si>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</si>
  <si>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</si>
  <si>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</si>
  <si>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</si>
  <si>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</si>
  <si>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</si>
  <si>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</si>
  <si>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</si>
  <si>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</si>
  <si>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</si>
  <si>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</si>
  <si>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</si>
  <si>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</si>
  <si>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</si>
  <si>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</si>
  <si>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</si>
  <si>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</si>
  <si>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</si>
  <si>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</si>
  <si>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</si>
  <si>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</si>
  <si>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</si>
  <si>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</si>
  <si>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</si>
  <si>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</si>
  <si>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</si>
  <si>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</si>
  <si>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</si>
  <si>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</si>
  <si>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</si>
  <si>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</si>
  <si>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</si>
  <si>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</si>
  <si>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</si>
  <si>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</si>
  <si>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</si>
  <si>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</si>
  <si>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</si>
  <si>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</si>
  <si>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</si>
  <si>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</si>
  <si>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</si>
  <si>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</si>
  <si>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</si>
  <si>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</si>
  <si>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</si>
  <si>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</si>
  <si>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</si>
  <si>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</si>
  <si>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</si>
  <si>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</si>
  <si>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</si>
  <si>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</si>
  <si>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</si>
  <si>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</si>
  <si>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</si>
  <si>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</si>
  <si>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</si>
  <si>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</si>
  <si>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</si>
  <si>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</si>
  <si>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</si>
  <si>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</si>
  <si>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</si>
  <si>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</si>
  <si>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</si>
  <si>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</si>
  <si>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</si>
  <si>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</si>
  <si>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</si>
  <si>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</si>
  <si>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</si>
  <si>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</si>
  <si>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</si>
  <si>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</si>
  <si>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</si>
  <si>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</si>
  <si>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</si>
  <si>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</si>
  <si>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</si>
  <si>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</si>
  <si>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</si>
  <si>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</si>
  <si>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</si>
  <si>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</si>
  <si>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</si>
  <si>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</si>
  <si>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</si>
  <si>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</si>
  <si>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</si>
  <si>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</si>
  <si>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</si>
  <si>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</si>
  <si>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</si>
  <si>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</si>
  <si>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</si>
  <si>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</si>
  <si>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</si>
  <si>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</si>
  <si>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</si>
  <si>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</si>
  <si>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</si>
  <si>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</si>
  <si>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</si>
  <si>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</si>
  <si>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</si>
  <si>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</si>
  <si>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</si>
  <si>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</si>
  <si>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</si>
  <si>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</si>
  <si>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</si>
  <si>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</si>
  <si>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</si>
  <si>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</si>
  <si>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</si>
  <si>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</si>
  <si>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</si>
  <si>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</si>
  <si>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</si>
  <si>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</si>
  <si>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</si>
  <si>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</si>
  <si>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</si>
  <si>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</si>
  <si>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</si>
  <si>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</si>
  <si>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</si>
  <si>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</si>
  <si>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</si>
  <si>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</si>
  <si>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</si>
  <si>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</si>
  <si>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</si>
  <si>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</si>
  <si>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</si>
  <si>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</si>
  <si>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</si>
  <si>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</si>
  <si>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</si>
  <si>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</si>
  <si>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</si>
  <si>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</si>
  <si>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</si>
  <si>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</si>
  <si>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</si>
  <si>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</si>
  <si>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</si>
  <si>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</si>
  <si>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</si>
  <si>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</si>
  <si>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</si>
  <si>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</si>
  <si>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</si>
  <si>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</si>
  <si>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</si>
  <si>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</si>
  <si>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</si>
  <si>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</si>
  <si>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</si>
  <si>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</si>
  <si>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</si>
  <si>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</si>
  <si>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</si>
  <si>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</si>
  <si>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</si>
  <si>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</si>
  <si>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</si>
  <si>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</si>
  <si>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</si>
  <si>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</si>
  <si>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</si>
  <si>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</si>
  <si>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</si>
  <si>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</si>
  <si>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</si>
  <si>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</si>
  <si>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</si>
  <si>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</si>
  <si>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</si>
  <si>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</si>
  <si>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</si>
  <si>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</si>
  <si>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</si>
  <si>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</si>
  <si>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</si>
  <si>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</si>
  <si>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</si>
  <si>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</si>
  <si>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</si>
  <si>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</si>
  <si>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</si>
  <si>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</si>
  <si>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</si>
  <si>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</si>
  <si>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</si>
  <si>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</si>
  <si>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</si>
  <si>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</si>
  <si>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</si>
  <si>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</si>
  <si>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</si>
  <si>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</si>
  <si>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</si>
  <si>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</si>
  <si>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</si>
  <si>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</si>
  <si>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</si>
  <si>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</si>
  <si>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</si>
  <si>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</si>
  <si>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</si>
  <si>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</si>
  <si>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</si>
  <si>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</si>
  <si>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</si>
  <si>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</si>
  <si>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</si>
  <si>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</si>
  <si>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</si>
  <si>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</si>
  <si>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</si>
  <si>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</si>
  <si>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</si>
  <si>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</si>
  <si>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</si>
  <si>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</si>
  <si>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</si>
  <si>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</si>
  <si>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</si>
  <si>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</si>
  <si>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</si>
  <si>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</si>
  <si>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</si>
  <si>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</si>
  <si>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</si>
  <si>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</si>
  <si>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</si>
  <si>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</si>
  <si>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</si>
  <si>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</si>
  <si>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</si>
  <si>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</si>
  <si>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</si>
  <si>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</si>
  <si>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</si>
  <si>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</si>
  <si>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</si>
  <si>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</si>
  <si>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</si>
  <si>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</si>
  <si>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</si>
  <si>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</si>
  <si>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</si>
  <si>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</si>
  <si>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</si>
  <si>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</si>
  <si>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</si>
  <si>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</si>
  <si>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</si>
  <si>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</si>
  <si>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</si>
  <si>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</si>
  <si>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</si>
  <si>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</si>
  <si>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</si>
  <si>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</si>
  <si>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</si>
  <si>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</si>
  <si>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</si>
  <si>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</si>
  <si>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</si>
  <si>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</si>
  <si>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</si>
  <si>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</si>
  <si>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</si>
  <si>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</si>
  <si>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</si>
  <si>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</si>
  <si>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</si>
  <si>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</si>
  <si>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</si>
  <si>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</si>
  <si>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</si>
  <si>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</si>
  <si>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</si>
  <si>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</si>
  <si>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</si>
  <si>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</si>
  <si>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</si>
  <si>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</si>
  <si>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</si>
  <si>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</si>
  <si>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</si>
  <si>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</si>
  <si>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</si>
  <si>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</si>
  <si>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</si>
  <si>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</si>
  <si>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</si>
  <si>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</si>
  <si>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</si>
  <si>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</si>
  <si>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</si>
  <si>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</si>
  <si>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</si>
  <si>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</si>
  <si>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</si>
  <si>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</si>
  <si>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</si>
  <si>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</si>
  <si>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</si>
  <si>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</si>
  <si>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</si>
  <si>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</si>
  <si>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</si>
  <si>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</si>
  <si>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</si>
  <si>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</si>
  <si>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</si>
  <si>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</si>
  <si>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</si>
  <si>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</si>
  <si>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</si>
  <si>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</si>
  <si>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</si>
  <si>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</si>
  <si>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</si>
  <si>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</si>
  <si>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</si>
  <si>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</si>
  <si>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</si>
  <si>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</si>
  <si>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</si>
  <si>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</si>
  <si>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</si>
  <si>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</si>
  <si>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</si>
  <si>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</si>
  <si>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</si>
  <si>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</si>
  <si>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</si>
  <si>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</si>
  <si>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</si>
  <si>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</si>
  <si>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</si>
  <si>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</si>
  <si>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</si>
  <si>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</si>
  <si>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</si>
  <si>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</si>
  <si>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</si>
  <si>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</si>
  <si>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</si>
  <si>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</si>
  <si>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</si>
  <si>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</si>
  <si>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</si>
  <si>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</si>
  <si>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</si>
  <si>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</si>
  <si>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</si>
  <si>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</si>
  <si>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</si>
  <si>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</si>
  <si>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</si>
  <si>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</si>
  <si>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</si>
  <si>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</si>
  <si>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</si>
  <si>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</si>
  <si>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</si>
  <si>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</si>
  <si>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</si>
  <si>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</si>
  <si>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</si>
  <si>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</si>
  <si>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</si>
  <si>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</si>
  <si>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</si>
  <si>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</si>
  <si>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</si>
  <si>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</si>
  <si>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</si>
  <si>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</si>
  <si>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</si>
  <si>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</si>
  <si>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</si>
  <si>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</si>
  <si>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</si>
  <si>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</si>
  <si>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</si>
  <si>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</si>
  <si>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</si>
  <si>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</si>
  <si>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</si>
  <si>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</si>
  <si>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</si>
  <si>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</si>
  <si>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</si>
  <si>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</si>
  <si>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</si>
  <si>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</si>
  <si>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</si>
  <si>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</si>
  <si>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</si>
  <si>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</si>
  <si>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</si>
  <si>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</si>
  <si>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</si>
  <si>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</si>
  <si>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</si>
  <si>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</si>
  <si>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</si>
  <si>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</si>
  <si>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</si>
  <si>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</si>
  <si>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</si>
  <si>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</si>
  <si>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</si>
  <si>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</si>
  <si>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</si>
  <si>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</si>
  <si>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</si>
  <si>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</si>
  <si>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</si>
  <si>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</si>
  <si>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</si>
  <si>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</si>
  <si>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</si>
  <si>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</si>
  <si>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</si>
  <si>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</si>
  <si>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</si>
  <si>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</si>
  <si>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</si>
  <si>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</si>
  <si>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</si>
  <si>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</si>
  <si>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</si>
  <si>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</si>
  <si>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</si>
  <si>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</si>
  <si>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</si>
  <si>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</si>
  <si>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</si>
  <si>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</si>
  <si>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</si>
  <si>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</si>
  <si>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</si>
  <si>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</si>
  <si>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</si>
  <si>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</si>
  <si>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</si>
  <si>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</si>
  <si>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</si>
  <si>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</si>
  <si>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</si>
  <si>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</si>
  <si>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</si>
  <si>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</si>
  <si>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</si>
  <si>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</si>
  <si>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</si>
  <si>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</si>
  <si>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</si>
  <si>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</si>
  <si>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</si>
  <si>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</si>
  <si>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</si>
  <si>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</si>
  <si>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</si>
  <si>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</si>
  <si>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</si>
  <si>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</si>
  <si>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</si>
  <si>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</si>
  <si>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</si>
  <si>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</si>
  <si>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</si>
  <si>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</si>
  <si>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</si>
  <si>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</si>
  <si>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</si>
  <si>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</si>
  <si>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</si>
  <si>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</si>
  <si>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</si>
  <si>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</si>
  <si>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</si>
  <si>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</si>
  <si>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</si>
  <si>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</si>
  <si>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</si>
  <si>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</si>
  <si>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</si>
  <si>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</si>
  <si>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</si>
  <si>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</si>
  <si>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</si>
  <si>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</si>
  <si>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</si>
  <si>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</si>
  <si>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</si>
  <si>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</si>
  <si>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</si>
  <si>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</si>
  <si>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</si>
  <si>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</si>
  <si>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</si>
  <si>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</si>
  <si>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</si>
  <si>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</si>
  <si>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</si>
  <si>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</si>
  <si>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</si>
  <si>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</si>
  <si>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</si>
  <si>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</si>
  <si>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</si>
  <si>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</si>
  <si>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</si>
  <si>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</si>
  <si>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</si>
  <si>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</si>
  <si>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</si>
  <si>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</si>
  <si>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</si>
  <si>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</si>
  <si>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</si>
  <si>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</si>
  <si>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</si>
  <si>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</si>
  <si>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</si>
  <si>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</si>
  <si>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</si>
  <si>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</si>
  <si>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</si>
  <si>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</si>
  <si>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</si>
  <si>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</si>
  <si>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</si>
  <si>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</si>
  <si>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</si>
  <si>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</si>
  <si>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</si>
  <si>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</si>
  <si>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</si>
  <si>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</si>
  <si>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</si>
  <si>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</si>
  <si>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</si>
  <si>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</si>
  <si>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</si>
  <si>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</si>
  <si>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</si>
  <si>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</si>
  <si>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</si>
  <si>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</si>
  <si>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</si>
  <si>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</si>
  <si>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</si>
  <si>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</si>
  <si>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</si>
  <si>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</si>
  <si>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</si>
  <si>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</si>
  <si>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</si>
  <si>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</si>
  <si>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</si>
  <si>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</si>
  <si>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</si>
  <si>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</si>
  <si>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</si>
  <si>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</si>
  <si>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</si>
  <si>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</si>
  <si>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</si>
  <si>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</si>
  <si>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</si>
  <si>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</si>
  <si>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</si>
  <si>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</si>
  <si>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</si>
  <si>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</si>
  <si>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</si>
  <si>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</si>
  <si>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</si>
  <si>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</si>
  <si>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</si>
  <si>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</si>
  <si>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</si>
  <si>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</si>
  <si>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</si>
  <si>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</si>
  <si>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</si>
  <si>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</si>
  <si>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</si>
  <si>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</si>
  <si>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</si>
  <si>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</si>
  <si>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</si>
  <si>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</si>
  <si>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</si>
  <si>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</si>
  <si>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</si>
  <si>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</si>
  <si>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</si>
  <si>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</si>
  <si>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</si>
  <si>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</si>
  <si>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</si>
  <si>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</si>
  <si>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</si>
  <si>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</si>
  <si>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</si>
  <si>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</si>
  <si>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</si>
  <si>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</si>
  <si>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</si>
  <si>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</si>
  <si>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</si>
  <si>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</si>
  <si>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</si>
  <si>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</si>
  <si>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</si>
  <si>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</si>
  <si>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</si>
  <si>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</si>
  <si>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</si>
  <si>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</si>
  <si>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</si>
  <si>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</si>
  <si>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</si>
  <si>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</si>
  <si>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</si>
  <si>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</si>
  <si>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</si>
  <si>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</si>
  <si>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</si>
  <si>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</si>
  <si>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</si>
  <si>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</si>
  <si>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</si>
  <si>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</si>
  <si>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</si>
  <si>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</si>
  <si>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</si>
  <si>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</si>
  <si>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</si>
  <si>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</si>
  <si>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</si>
  <si>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</si>
  <si>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</si>
  <si>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</si>
  <si>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</si>
  <si>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</si>
  <si>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</si>
  <si>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</si>
  <si>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</si>
  <si>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</si>
  <si>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</si>
  <si>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</si>
  <si>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</si>
  <si>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</si>
  <si>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</si>
  <si>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</si>
  <si>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</si>
  <si>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</si>
  <si>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</si>
  <si>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</si>
  <si>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</si>
  <si>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</si>
  <si>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</si>
  <si>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</si>
  <si>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</si>
  <si>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</si>
  <si>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</si>
  <si>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</si>
  <si>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</si>
  <si>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</si>
  <si>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</si>
  <si>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</si>
  <si>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</si>
  <si>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</si>
  <si>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</si>
  <si>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</si>
  <si>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</si>
  <si>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</si>
  <si>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</si>
  <si>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</si>
  <si>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</si>
  <si>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</si>
  <si>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</si>
  <si>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</si>
  <si>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</si>
  <si>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</si>
  <si>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</si>
  <si>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</si>
  <si>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</si>
  <si>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</si>
  <si>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</si>
  <si>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</si>
  <si>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</si>
  <si>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</si>
  <si>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</si>
  <si>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</si>
  <si>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</si>
  <si>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</si>
  <si>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</si>
  <si>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</si>
  <si>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</si>
  <si>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</si>
  <si>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</si>
  <si>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</si>
  <si>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</si>
  <si>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</si>
  <si>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</si>
  <si>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</si>
  <si>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</si>
  <si>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</si>
  <si>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</si>
  <si>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</si>
  <si>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</si>
  <si>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</si>
  <si>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</si>
  <si>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</si>
  <si>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</si>
  <si>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</si>
  <si>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</si>
  <si>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</si>
  <si>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</si>
  <si>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</si>
  <si>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</si>
  <si>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</si>
  <si>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</si>
  <si>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</si>
  <si>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</si>
  <si>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</si>
  <si>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</si>
  <si>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</si>
  <si>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</si>
  <si>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</si>
  <si>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</si>
  <si>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</si>
  <si>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</si>
  <si>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</si>
  <si>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</si>
  <si>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</si>
  <si>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</si>
  <si>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</si>
  <si>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</si>
  <si>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</si>
  <si>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</si>
  <si>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</si>
  <si>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</si>
  <si>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</si>
  <si>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</si>
  <si>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</si>
  <si>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</si>
  <si>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</si>
  <si>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</si>
  <si>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</si>
  <si>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</si>
  <si>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</si>
  <si>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</si>
  <si>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</si>
  <si>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</si>
  <si>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</si>
  <si>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</si>
  <si>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</si>
  <si>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</si>
  <si>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</si>
  <si>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</si>
  <si>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</si>
  <si>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</si>
  <si>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</si>
  <si>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</si>
  <si>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</si>
  <si>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</si>
  <si>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</si>
  <si>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</si>
  <si>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</si>
  <si>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</si>
  <si>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</si>
  <si>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</si>
  <si>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</si>
  <si>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</si>
  <si>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</si>
  <si>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</si>
  <si>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</si>
  <si>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</si>
  <si>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</si>
  <si>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</si>
  <si>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</si>
  <si>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</si>
  <si>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</si>
  <si>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</si>
  <si>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</si>
  <si>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</si>
  <si>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</si>
  <si>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</si>
  <si>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</si>
  <si>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</si>
  <si>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</si>
  <si>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</si>
  <si>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</si>
  <si>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</si>
  <si>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</si>
  <si>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</si>
  <si>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</si>
  <si>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</si>
  <si>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</si>
  <si>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</si>
  <si>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</si>
  <si>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</si>
  <si>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</si>
  <si>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</si>
  <si>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</si>
  <si>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</si>
  <si>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</si>
  <si>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</si>
  <si>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</si>
  <si>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</si>
  <si>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</si>
  <si>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</si>
  <si>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</si>
  <si>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</si>
  <si>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</si>
  <si>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</si>
  <si>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</si>
  <si>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</si>
  <si>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</si>
  <si>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</si>
  <si>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</si>
  <si>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</si>
  <si>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</si>
  <si>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</si>
  <si>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</si>
  <si>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</si>
  <si>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</si>
  <si>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</si>
  <si>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</si>
  <si>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</si>
  <si>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</si>
  <si>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</si>
  <si>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</si>
  <si>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</si>
  <si>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</si>
  <si>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</si>
  <si>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</si>
  <si>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</si>
  <si>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</si>
  <si>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</si>
  <si>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</si>
  <si>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</si>
  <si>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</si>
  <si>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</si>
  <si>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</si>
  <si>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</si>
  <si>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</si>
  <si>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</si>
  <si>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</si>
  <si>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</si>
  <si>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</si>
  <si>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</si>
  <si>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</si>
  <si>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</si>
  <si>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</si>
  <si>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</si>
  <si>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</si>
  <si>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</si>
  <si>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</si>
  <si>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</si>
  <si>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</si>
  <si>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</si>
  <si>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</si>
  <si>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</si>
  <si>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</si>
  <si>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</si>
  <si>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</si>
  <si>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</si>
  <si>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</si>
  <si>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</si>
  <si>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</si>
  <si>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</si>
  <si>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</si>
  <si>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</si>
  <si>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</si>
  <si>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</si>
  <si>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</si>
  <si>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</si>
  <si>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</si>
  <si>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</si>
  <si>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</si>
  <si>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</si>
  <si>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</si>
  <si>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</si>
  <si>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</si>
  <si>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</si>
  <si>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</si>
  <si>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</si>
  <si>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</si>
  <si>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</si>
  <si>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</si>
  <si>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</si>
  <si>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</si>
  <si>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</si>
  <si>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</si>
  <si>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</si>
  <si>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</si>
  <si>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</si>
  <si>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</si>
  <si>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</si>
  <si>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</si>
  <si>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</si>
  <si>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</si>
  <si>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</si>
  <si>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</si>
  <si>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</si>
  <si>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</si>
  <si>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</si>
  <si>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</si>
  <si>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</si>
  <si>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</si>
  <si>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</si>
  <si>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</si>
  <si>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</si>
  <si>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</si>
  <si>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</si>
  <si>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</si>
  <si>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</si>
  <si>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</si>
  <si>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</si>
  <si>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</si>
  <si>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</si>
  <si>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</si>
  <si>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</si>
  <si>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</si>
  <si>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</si>
  <si>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</si>
  <si>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</si>
  <si>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</si>
  <si>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</si>
  <si>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</si>
  <si>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</si>
  <si>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</si>
  <si>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</si>
  <si>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</si>
  <si>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</si>
  <si>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</si>
  <si>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</si>
  <si>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</si>
  <si>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</si>
  <si>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</si>
  <si>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</si>
  <si>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</si>
  <si>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</si>
  <si>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</si>
  <si>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</si>
  <si>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</si>
  <si>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</si>
  <si>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</si>
  <si>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</si>
  <si>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</si>
  <si>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</si>
  <si>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</si>
  <si>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</si>
  <si>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</si>
  <si>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</si>
  <si>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</si>
  <si>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</si>
  <si>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</si>
  <si>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</si>
  <si>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</si>
  <si>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</si>
  <si>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</si>
  <si>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</si>
  <si>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</si>
  <si>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</si>
  <si>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</si>
  <si>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</si>
  <si>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</si>
  <si>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</si>
  <si>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</si>
  <si>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</si>
  <si>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</si>
  <si>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</si>
  <si>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</si>
  <si>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</si>
  <si>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</si>
  <si>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</si>
  <si>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</si>
  <si>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</si>
  <si>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</si>
  <si>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</si>
  <si>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</si>
  <si>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</si>
  <si>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</si>
  <si>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</si>
  <si>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</si>
  <si>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</si>
  <si>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</si>
  <si>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</si>
  <si>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</si>
  <si>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</si>
  <si>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</si>
  <si>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</si>
  <si>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</si>
  <si>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</si>
  <si>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</si>
  <si>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</si>
  <si>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</si>
  <si>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</si>
  <si>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</si>
  <si>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</si>
  <si>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</si>
  <si>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</si>
  <si>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</si>
  <si>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</si>
  <si>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</si>
  <si>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</si>
  <si>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</si>
  <si>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</si>
  <si>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</si>
  <si>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</si>
  <si>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</si>
  <si>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</si>
  <si>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</si>
  <si>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</si>
  <si>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</si>
  <si>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</si>
  <si>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</si>
  <si>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</si>
  <si>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</si>
  <si>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</si>
  <si>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</si>
  <si>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</si>
  <si>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</si>
  <si>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</si>
  <si>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</si>
  <si>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</si>
  <si>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</si>
  <si>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</si>
  <si>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</si>
  <si>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</si>
  <si>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</si>
  <si>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</si>
  <si>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</si>
  <si>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</si>
  <si>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</si>
  <si>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</si>
  <si>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</si>
  <si>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</si>
  <si>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</si>
  <si>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</si>
  <si>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</si>
  <si>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</si>
  <si>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</si>
  <si>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</si>
  <si>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</si>
  <si>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</si>
  <si>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</si>
  <si>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</si>
  <si>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</si>
  <si>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</si>
  <si>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</si>
  <si>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</si>
  <si>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</si>
  <si>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</si>
  <si>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</si>
  <si>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</si>
  <si>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</si>
  <si>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</si>
  <si>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</si>
  <si>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</si>
  <si>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</si>
  <si>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</si>
  <si>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</si>
  <si>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</si>
  <si>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</si>
  <si>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</si>
  <si>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</si>
  <si>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</si>
  <si>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</si>
  <si>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</si>
  <si>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</si>
  <si>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</si>
  <si>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</si>
  <si>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</si>
  <si>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</si>
  <si>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</si>
  <si>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</si>
  <si>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</si>
  <si>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</si>
  <si>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</si>
  <si>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</si>
  <si>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</si>
  <si>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</si>
  <si>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</si>
  <si>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</si>
  <si>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</si>
  <si>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</si>
  <si>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</si>
  <si>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</si>
  <si>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</si>
  <si>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</si>
  <si>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</si>
  <si>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</si>
  <si>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</si>
  <si>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</si>
  <si>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</si>
  <si>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</si>
  <si>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</si>
  <si>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</si>
  <si>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</si>
  <si>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</si>
  <si>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</si>
  <si>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</si>
  <si>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</si>
  <si>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</si>
  <si>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</si>
  <si>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</si>
  <si>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</si>
  <si>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</si>
  <si>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</si>
  <si>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</si>
  <si>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</si>
  <si>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</si>
  <si>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</si>
  <si>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</si>
  <si>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</si>
  <si>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</si>
  <si>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</si>
  <si>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</si>
  <si>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</si>
  <si>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</si>
  <si>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</si>
  <si>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</si>
  <si>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</si>
  <si>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</si>
  <si>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</si>
  <si>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</si>
  <si>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</si>
  <si>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</si>
  <si>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</si>
  <si>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</si>
  <si>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</si>
  <si>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</si>
  <si>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</si>
  <si>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</si>
  <si>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</si>
  <si>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</si>
  <si>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</si>
  <si>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</si>
  <si>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</si>
  <si>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</si>
  <si>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</si>
  <si>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</si>
  <si>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</si>
  <si>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</si>
  <si>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</si>
  <si>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</si>
  <si>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</si>
  <si>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</si>
  <si>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</si>
  <si>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</si>
  <si>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</si>
  <si>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</si>
  <si>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</si>
  <si>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</si>
  <si>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</si>
  <si>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</si>
  <si>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</si>
  <si>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</si>
  <si>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</si>
  <si>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</si>
  <si>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</si>
  <si>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</si>
  <si>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</si>
  <si>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</si>
  <si>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</si>
  <si>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</si>
  <si>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</si>
  <si>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</si>
  <si>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</si>
  <si>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</si>
  <si>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</si>
  <si>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</si>
  <si>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</si>
  <si>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</si>
  <si>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</si>
  <si>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</si>
  <si>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</si>
  <si>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</si>
  <si>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</si>
  <si>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</si>
  <si>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</si>
  <si>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</si>
  <si>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</si>
  <si>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</si>
  <si>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</si>
  <si>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</si>
  <si>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</si>
  <si>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</si>
  <si>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</si>
  <si>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</si>
  <si>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</si>
  <si>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</si>
  <si>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</si>
  <si>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</si>
  <si>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</si>
  <si>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</si>
  <si>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</si>
  <si>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</si>
  <si>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</si>
  <si>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</si>
  <si>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</si>
  <si>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</si>
  <si>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</si>
  <si>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</si>
  <si>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</si>
  <si>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</si>
  <si>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</si>
  <si>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</si>
  <si>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</si>
  <si>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</si>
  <si>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</si>
  <si>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</si>
  <si>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</si>
  <si>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</si>
  <si>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</si>
  <si>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</si>
  <si>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</si>
  <si>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</si>
  <si>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</si>
  <si>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</si>
  <si>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</si>
  <si>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</si>
  <si>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</si>
  <si>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</si>
  <si>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</si>
  <si>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</si>
  <si>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</si>
  <si>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</si>
  <si>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</si>
  <si>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</si>
  <si>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</si>
  <si>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</si>
  <si>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</si>
  <si>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</si>
  <si>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</si>
  <si>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</si>
  <si>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</si>
  <si>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</si>
  <si>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</si>
  <si>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</si>
  <si>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</si>
  <si>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</si>
  <si>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</si>
  <si>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</si>
  <si>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</si>
  <si>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</si>
  <si>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</si>
  <si>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</si>
  <si>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</si>
  <si>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</si>
  <si>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</si>
  <si>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</si>
  <si>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</si>
  <si>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</si>
  <si>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</si>
  <si>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</si>
  <si>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</si>
  <si>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</si>
  <si>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</si>
  <si>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</si>
  <si>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</si>
  <si>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</si>
  <si>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</si>
  <si>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</si>
  <si>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</si>
  <si>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</si>
  <si>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</si>
  <si>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</si>
  <si>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</si>
  <si>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</si>
  <si>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</si>
  <si>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</si>
  <si>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</si>
  <si>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</si>
  <si>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</si>
  <si>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</si>
  <si>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</si>
  <si>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</si>
  <si>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</si>
  <si>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</si>
  <si>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</si>
  <si>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</si>
  <si>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</si>
  <si>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</si>
  <si>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</si>
  <si>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</si>
  <si>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</si>
  <si>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</si>
  <si>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</si>
  <si>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</si>
  <si>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</si>
  <si>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</si>
  <si>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</si>
  <si>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</si>
  <si>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</si>
  <si>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</si>
  <si>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</si>
  <si>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</si>
  <si>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</si>
  <si>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</si>
  <si>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</si>
  <si>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</si>
  <si>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</si>
  <si>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</si>
  <si>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</si>
  <si>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</si>
  <si>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</si>
  <si>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</si>
  <si>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</si>
  <si>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</si>
  <si>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</si>
  <si>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</si>
  <si>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</si>
  <si>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</si>
  <si>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</si>
  <si>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</si>
  <si>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</si>
  <si>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</si>
  <si>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</si>
  <si>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</si>
  <si>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</si>
  <si>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</si>
  <si>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</si>
  <si>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</si>
  <si>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</si>
  <si>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</si>
  <si>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</si>
  <si>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</si>
  <si>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</si>
  <si>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</si>
  <si>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</si>
  <si>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</si>
  <si>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</si>
  <si>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</si>
  <si>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</si>
  <si>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</si>
  <si>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</si>
  <si>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</si>
  <si>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</si>
  <si>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</si>
  <si>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</si>
  <si>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</si>
  <si>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</si>
  <si>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</si>
  <si>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</si>
  <si>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</si>
  <si>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</si>
  <si>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</si>
  <si>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</si>
  <si>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</si>
  <si>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</si>
  <si>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</si>
  <si>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</si>
  <si>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</si>
  <si>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</si>
  <si>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</si>
  <si>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</si>
  <si>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</si>
  <si>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</si>
  <si>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</si>
  <si>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</si>
  <si>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</si>
  <si>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</si>
  <si>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</si>
  <si>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</si>
  <si>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</si>
  <si>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</si>
  <si>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</si>
  <si>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</si>
  <si>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</si>
  <si>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</si>
  <si>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</si>
  <si>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</si>
  <si>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</si>
  <si>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</si>
  <si>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</si>
  <si>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</si>
  <si>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</si>
  <si>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</si>
  <si>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</si>
  <si>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</si>
  <si>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</si>
  <si>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</si>
  <si>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</si>
  <si>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</si>
  <si>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</si>
  <si>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</si>
  <si>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</si>
  <si>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</si>
  <si>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</si>
  <si>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</si>
  <si>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</si>
  <si>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</si>
  <si>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</si>
  <si>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</si>
  <si>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</si>
  <si>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</si>
  <si>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</si>
  <si>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</si>
  <si>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</si>
  <si>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</si>
  <si>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</si>
  <si>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</si>
  <si>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</si>
  <si>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</si>
  <si>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</si>
  <si>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</si>
  <si>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</si>
  <si>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</si>
  <si>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</si>
  <si>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</si>
  <si>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</si>
  <si>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</si>
  <si>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</si>
  <si>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</si>
  <si>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</si>
  <si>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</si>
  <si>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</si>
  <si>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</si>
  <si>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</si>
  <si>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</si>
  <si>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</si>
  <si>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</si>
  <si>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</si>
  <si>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</si>
  <si>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</si>
  <si>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</si>
  <si>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</si>
  <si>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</si>
  <si>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</si>
  <si>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</si>
  <si>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</si>
  <si>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</si>
  <si>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</si>
  <si>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</si>
  <si>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</si>
  <si>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</si>
  <si>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</si>
  <si>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</si>
  <si>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</si>
  <si>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</si>
  <si>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</si>
  <si>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</si>
  <si>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</si>
  <si>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</si>
  <si>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</si>
  <si>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</si>
  <si>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</si>
  <si>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</si>
  <si>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</si>
  <si>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</si>
  <si>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</si>
  <si>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</si>
  <si>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</si>
  <si>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</si>
  <si>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</si>
  <si>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</si>
  <si>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</si>
  <si>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</si>
  <si>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</si>
  <si>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</si>
  <si>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</si>
  <si>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</si>
  <si>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</si>
  <si>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</si>
  <si>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</si>
  <si>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</si>
  <si>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</si>
  <si>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</si>
  <si>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</si>
  <si>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</si>
  <si>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</si>
  <si>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</si>
  <si>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</si>
  <si>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</si>
  <si>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</si>
  <si>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</si>
  <si>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</si>
  <si>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</si>
  <si>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</si>
  <si>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</si>
  <si>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</si>
  <si>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</si>
  <si>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</si>
  <si>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</si>
  <si>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</si>
  <si>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</si>
  <si>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</si>
  <si>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</si>
  <si>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</si>
  <si>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</si>
  <si>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</si>
  <si>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</si>
  <si>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</si>
  <si>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</si>
  <si>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</si>
  <si>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</si>
  <si>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</si>
  <si>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</si>
  <si>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</si>
  <si>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</si>
  <si>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</si>
  <si>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</si>
  <si>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</si>
  <si>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</si>
  <si>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</si>
  <si>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</si>
  <si>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</si>
  <si>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</si>
  <si>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</si>
  <si>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</si>
  <si>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</si>
  <si>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</si>
  <si>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</si>
  <si>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</si>
  <si>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</si>
  <si>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</si>
  <si>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</si>
  <si>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</si>
  <si>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</si>
  <si>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</si>
  <si>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</si>
  <si>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</si>
  <si>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</si>
  <si>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</si>
  <si>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</si>
  <si>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</si>
  <si>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</si>
  <si>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</si>
  <si>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</si>
  <si>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</si>
  <si>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</si>
  <si>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</si>
  <si>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</si>
  <si>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</si>
  <si>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</si>
  <si>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</si>
  <si>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</si>
  <si>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</si>
  <si>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</si>
  <si>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</si>
  <si>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</si>
  <si>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</si>
  <si>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</si>
  <si>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</si>
  <si>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</si>
  <si>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</si>
  <si>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</si>
  <si>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</si>
  <si>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</si>
  <si>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</si>
  <si>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</si>
  <si>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</si>
  <si>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</si>
  <si>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</si>
  <si>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</si>
  <si>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</si>
  <si>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</si>
  <si>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</si>
  <si>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</si>
  <si>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</si>
  <si>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</si>
  <si>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</si>
  <si>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</si>
  <si>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</si>
  <si>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</si>
  <si>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</si>
  <si>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</si>
  <si>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</si>
  <si>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</si>
  <si>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</si>
  <si>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</si>
  <si>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</si>
  <si>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</si>
  <si>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</si>
  <si>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</si>
  <si>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</si>
  <si>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</si>
  <si>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</si>
  <si>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</si>
  <si>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</si>
  <si>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</si>
  <si>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</si>
  <si>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</si>
  <si>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</si>
  <si>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</si>
  <si>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</si>
  <si>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</si>
  <si>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</si>
  <si>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</si>
  <si>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</si>
  <si>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</si>
  <si>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</si>
  <si>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</si>
  <si>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</si>
  <si>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</si>
  <si>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</si>
  <si>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</si>
  <si>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</si>
  <si>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</si>
  <si>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</si>
  <si>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</si>
  <si>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</si>
  <si>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</si>
  <si>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</si>
  <si>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</si>
  <si>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</si>
  <si>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</si>
  <si>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</si>
  <si>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</si>
  <si>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</si>
  <si>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</si>
  <si>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</si>
  <si>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</si>
  <si>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</si>
  <si>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</si>
  <si>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</si>
  <si>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</si>
  <si>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</si>
  <si>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</si>
  <si>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</si>
  <si>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</si>
  <si>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</si>
  <si>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</si>
  <si>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</si>
  <si>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</si>
  <si>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</si>
  <si>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</si>
  <si>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</si>
  <si>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</si>
  <si>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</si>
  <si>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</si>
  <si>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</si>
  <si>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</si>
  <si>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</si>
  <si>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</si>
  <si>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</si>
  <si>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</si>
  <si>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</si>
  <si>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</si>
  <si>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</si>
  <si>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</si>
  <si>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</si>
  <si>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</si>
  <si>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</si>
  <si>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</si>
  <si>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</si>
  <si>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</si>
  <si>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</si>
  <si>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</si>
  <si>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</si>
  <si>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</si>
  <si>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</si>
  <si>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</si>
  <si>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</si>
  <si>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</si>
  <si>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</si>
  <si>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</si>
  <si>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</si>
  <si>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</si>
  <si>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</si>
  <si>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</si>
  <si>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</si>
  <si>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</si>
  <si>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</si>
  <si>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</si>
  <si>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</si>
  <si>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</si>
  <si>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</si>
  <si>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</si>
  <si>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</si>
  <si>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</si>
  <si>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</si>
  <si>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</si>
  <si>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</si>
  <si>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</si>
  <si>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</si>
  <si>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</si>
  <si>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</si>
  <si>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</si>
  <si>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</si>
  <si>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</si>
  <si>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</si>
  <si>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</si>
  <si>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</si>
  <si>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</si>
  <si>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</si>
  <si>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</si>
  <si>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</si>
  <si>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</si>
  <si>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</si>
  <si>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</si>
  <si>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</si>
  <si>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</si>
  <si>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</si>
  <si>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</si>
  <si>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</si>
  <si>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</si>
  <si>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</si>
  <si>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</si>
  <si>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</si>
  <si>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</si>
  <si>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</si>
  <si>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</si>
  <si>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</si>
  <si>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</si>
  <si>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</si>
  <si>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</si>
  <si>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</si>
  <si>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</si>
  <si>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</si>
  <si>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</si>
  <si>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</si>
  <si>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</si>
  <si>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</si>
  <si>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</si>
  <si>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</si>
  <si>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</si>
  <si>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</si>
  <si>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</si>
  <si>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</si>
  <si>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</si>
  <si>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</si>
  <si>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</si>
  <si>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</si>
  <si>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</si>
  <si>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</si>
  <si>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</si>
  <si>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</si>
  <si>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</si>
  <si>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</si>
  <si>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</si>
  <si>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</si>
  <si>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</si>
  <si>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</si>
  <si>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</si>
  <si>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</si>
  <si>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</si>
  <si>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</si>
  <si>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</si>
  <si>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</si>
  <si>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</si>
  <si>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</si>
  <si>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</si>
  <si>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</si>
  <si>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</si>
  <si>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</si>
  <si>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</si>
  <si>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</si>
  <si>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</si>
  <si>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</si>
  <si>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</si>
  <si>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</si>
  <si>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</si>
  <si>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</si>
  <si>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</si>
  <si>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</si>
  <si>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</si>
  <si>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</si>
  <si>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</si>
  <si>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</si>
  <si>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</si>
  <si>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</si>
  <si>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</si>
  <si>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</si>
  <si>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</si>
  <si>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</si>
  <si>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</si>
  <si>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</si>
  <si>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</si>
  <si>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</si>
  <si>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</si>
  <si>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</si>
  <si>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</si>
  <si>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</si>
  <si>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</si>
  <si>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</si>
  <si>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</si>
  <si>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</si>
  <si>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</si>
  <si>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</si>
  <si>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</si>
  <si>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</si>
  <si>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</si>
  <si>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</si>
  <si>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</si>
  <si>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</si>
  <si>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</si>
  <si>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</si>
  <si>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</si>
  <si>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</si>
  <si>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</si>
  <si>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</si>
  <si>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</si>
  <si>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</si>
  <si>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</si>
  <si>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</si>
  <si>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</si>
  <si>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</si>
  <si>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</si>
  <si>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</si>
  <si>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</si>
  <si>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</si>
  <si>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</si>
  <si>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</si>
  <si>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</si>
  <si>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</si>
  <si>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</si>
  <si>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</si>
  <si>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</si>
  <si>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</si>
  <si>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</si>
  <si>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</si>
  <si>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</si>
  <si>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</si>
  <si>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</si>
  <si>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</si>
  <si>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</si>
  <si>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</si>
  <si>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</si>
  <si>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</si>
  <si>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</si>
  <si>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</si>
  <si>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</si>
  <si>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</si>
  <si>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</si>
  <si>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</si>
  <si>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</si>
  <si>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</si>
  <si>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</si>
  <si>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</si>
  <si>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</si>
  <si>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</si>
  <si>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</si>
  <si>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</si>
  <si>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</si>
  <si>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</si>
  <si>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</si>
  <si>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</si>
  <si>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</si>
  <si>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</si>
  <si>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</si>
  <si>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</si>
  <si>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</si>
  <si>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</si>
  <si>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</si>
  <si>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</si>
  <si>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</si>
  <si>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</si>
  <si>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</si>
  <si>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</si>
  <si>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</si>
  <si>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</si>
  <si>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</si>
  <si>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</si>
  <si>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</si>
  <si>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</si>
  <si>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</si>
  <si>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</si>
  <si>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</si>
  <si>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</si>
  <si>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</si>
  <si>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</si>
  <si>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</si>
  <si>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</si>
  <si>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</si>
  <si>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</si>
  <si>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</si>
  <si>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</si>
  <si>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</si>
  <si>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</si>
  <si>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</si>
  <si>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</si>
  <si>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</si>
  <si>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</si>
  <si>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</si>
  <si>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</si>
  <si>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</si>
  <si>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</si>
  <si>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</si>
  <si>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</si>
  <si>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</si>
  <si>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</si>
  <si>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</si>
  <si>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</si>
  <si>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</si>
  <si>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</si>
  <si>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</si>
  <si>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</si>
  <si>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</si>
  <si>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</si>
  <si>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</si>
  <si>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</si>
  <si>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</si>
  <si>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</si>
  <si>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</si>
  <si>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</si>
  <si>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</si>
  <si>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</si>
  <si>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</si>
  <si>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</si>
  <si>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</si>
  <si>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</si>
  <si>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</si>
  <si>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</si>
  <si>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</si>
  <si>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</si>
  <si>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</si>
  <si>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</si>
  <si>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</si>
  <si>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</si>
  <si>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</si>
  <si>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</si>
  <si>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</si>
  <si>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</si>
  <si>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</si>
  <si>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</si>
  <si>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</si>
  <si>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</si>
  <si>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</si>
  <si>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</si>
  <si>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</si>
  <si>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</si>
  <si>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</si>
  <si>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</si>
  <si>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</si>
  <si>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</si>
  <si>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</si>
  <si>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</si>
  <si>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</si>
  <si>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</si>
  <si>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</si>
  <si>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</si>
  <si>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</si>
  <si>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</si>
  <si>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</si>
  <si>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</si>
  <si>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</si>
  <si>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</si>
  <si>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</si>
  <si>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</si>
  <si>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</si>
  <si>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</si>
  <si>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</si>
  <si>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</si>
  <si>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</si>
  <si>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</si>
  <si>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</si>
  <si>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</si>
  <si>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</si>
  <si>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</si>
  <si>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</si>
  <si>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</si>
  <si>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</si>
  <si>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</si>
  <si>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</si>
  <si>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</si>
  <si>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</si>
  <si>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</si>
  <si>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</si>
  <si>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</si>
  <si>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</si>
  <si>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</si>
  <si>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</si>
  <si>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</si>
  <si>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</si>
  <si>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</si>
  <si>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</si>
  <si>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</si>
  <si>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</si>
  <si>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</si>
  <si>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</si>
  <si>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</si>
  <si>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</si>
  <si>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</si>
  <si>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</si>
  <si>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</si>
  <si>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</si>
  <si>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</si>
  <si>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</si>
  <si>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</si>
  <si>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</si>
  <si>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</si>
  <si>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</si>
  <si>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</si>
  <si>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</si>
  <si>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</si>
  <si>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</si>
  <si>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</si>
  <si>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</si>
  <si>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</si>
  <si>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</si>
  <si>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</si>
  <si>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</si>
  <si>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</si>
  <si>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</si>
  <si>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</si>
  <si>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</si>
  <si>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</si>
  <si>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</si>
  <si>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</si>
  <si>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</si>
  <si>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</si>
  <si>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</si>
  <si>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</si>
  <si>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</si>
  <si>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</si>
  <si>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</si>
  <si>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</si>
  <si>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</si>
  <si>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</si>
  <si>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</si>
  <si>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</si>
  <si>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</si>
  <si>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</si>
  <si>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</si>
  <si>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</si>
  <si>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</si>
  <si>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</si>
  <si>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</si>
  <si>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</si>
  <si>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</si>
  <si>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</si>
  <si>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</si>
  <si>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</si>
  <si>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</si>
  <si>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</si>
  <si>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</si>
  <si>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</si>
  <si>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</si>
  <si>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</si>
  <si>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</si>
  <si>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</si>
  <si>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</si>
  <si>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</si>
  <si>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</si>
  <si>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</si>
  <si>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</si>
  <si>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</si>
  <si>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</si>
  <si>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</si>
  <si>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</si>
  <si>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</si>
  <si>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</si>
  <si>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</si>
  <si>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</si>
  <si>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</si>
  <si>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</si>
  <si>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</si>
  <si>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</si>
  <si>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</si>
  <si>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</si>
  <si>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</si>
  <si>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</si>
  <si>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</si>
  <si>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</si>
  <si>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</si>
  <si>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</si>
  <si>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</si>
  <si>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</si>
  <si>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</si>
  <si>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</si>
  <si>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</si>
  <si>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</si>
  <si>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</si>
  <si>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</si>
  <si>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</si>
  <si>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</si>
  <si>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</si>
  <si>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</si>
  <si>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</si>
  <si>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</si>
  <si>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</si>
  <si>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</si>
  <si>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</si>
  <si>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</si>
  <si>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</si>
  <si>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</si>
  <si>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</si>
  <si>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</si>
  <si>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</si>
  <si>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</si>
  <si>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</si>
  <si>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</si>
  <si>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</si>
  <si>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</si>
  <si>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</si>
  <si>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</si>
  <si>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</si>
  <si>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</si>
  <si>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</si>
  <si>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</si>
  <si>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</si>
  <si>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</si>
  <si>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</si>
  <si>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</si>
  <si>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</si>
  <si>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</si>
  <si>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</si>
  <si>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</si>
  <si>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</si>
  <si>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</si>
  <si>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</si>
  <si>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</si>
  <si>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</si>
  <si>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</si>
  <si>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</si>
  <si>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</si>
  <si>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</si>
  <si>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</si>
  <si>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</si>
  <si>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</si>
  <si>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</si>
  <si>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</si>
  <si>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</si>
  <si>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</si>
  <si>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</si>
  <si>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</si>
  <si>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</si>
  <si>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</si>
  <si>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</si>
  <si>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</si>
  <si>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</si>
  <si>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</si>
  <si>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</si>
  <si>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</si>
  <si>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</si>
  <si>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</si>
  <si>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</si>
  <si>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</si>
  <si>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</si>
  <si>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</si>
  <si>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</si>
  <si>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</si>
  <si>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</si>
  <si>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</si>
  <si>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</si>
  <si>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</si>
  <si>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</si>
  <si>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</si>
  <si>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</si>
  <si>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</si>
  <si>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</si>
  <si>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</si>
  <si>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</si>
  <si>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</si>
  <si>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</si>
  <si>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</si>
  <si>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</si>
  <si>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</si>
  <si>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</si>
  <si>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</si>
  <si>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</si>
  <si>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</si>
  <si>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</si>
  <si>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</si>
  <si>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</si>
  <si>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</si>
  <si>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</si>
  <si>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</si>
  <si>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</si>
  <si>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</si>
  <si>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</si>
  <si>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</si>
  <si>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</si>
  <si>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</si>
  <si>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</si>
  <si>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</si>
  <si>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</si>
  <si>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</si>
  <si>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</si>
  <si>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</si>
  <si>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</si>
  <si>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</si>
  <si>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</si>
  <si>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</si>
  <si>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</si>
  <si>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</si>
  <si>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</si>
  <si>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</si>
  <si>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</si>
  <si>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</si>
  <si>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</si>
  <si>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</si>
  <si>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</si>
  <si>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</si>
  <si>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</si>
  <si>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</si>
  <si>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</si>
  <si>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</si>
  <si>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</si>
  <si>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</si>
  <si>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</si>
  <si>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</si>
  <si>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</si>
  <si>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</si>
  <si>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</si>
  <si>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</si>
  <si>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</si>
  <si>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</si>
  <si>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</si>
  <si>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</si>
  <si>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</si>
  <si>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</si>
  <si>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</si>
  <si>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</si>
  <si>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</si>
  <si>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</si>
  <si>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</si>
  <si>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</si>
  <si>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</si>
  <si>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</si>
  <si>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</si>
  <si>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</si>
  <si>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</si>
  <si>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</si>
  <si>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</si>
  <si>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</si>
  <si>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</si>
  <si>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</si>
  <si>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</si>
  <si>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</si>
  <si>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</si>
  <si>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</si>
  <si>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</si>
  <si>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</si>
  <si>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</si>
  <si>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</si>
  <si>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</si>
  <si>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</si>
  <si>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</si>
  <si>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</si>
  <si>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</si>
  <si>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</si>
  <si>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</si>
  <si>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</si>
  <si>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</si>
  <si>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</si>
  <si>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</si>
  <si>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</si>
  <si>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</si>
  <si>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</si>
  <si>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</si>
  <si>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</si>
  <si>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</si>
  <si>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</si>
  <si>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</si>
  <si>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</si>
  <si>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</si>
  <si>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</si>
  <si>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</si>
  <si>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</si>
  <si>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</si>
  <si>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</si>
  <si>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</si>
  <si>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</si>
  <si>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</si>
  <si>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</si>
  <si>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</si>
  <si>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</si>
  <si>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</si>
  <si>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</si>
  <si>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</si>
  <si>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</si>
  <si>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</si>
  <si>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</si>
  <si>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</si>
  <si>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</si>
  <si>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</si>
  <si>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</si>
  <si>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</si>
  <si>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</si>
  <si>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</si>
  <si>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</si>
  <si>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</si>
  <si>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</si>
  <si>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</si>
  <si>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</si>
  <si>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</si>
  <si>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</si>
  <si>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</si>
  <si>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</si>
  <si>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</si>
  <si>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</si>
  <si>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</si>
  <si>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</si>
  <si>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</si>
  <si>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</si>
  <si>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</si>
  <si>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</si>
  <si>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</si>
  <si>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</si>
  <si>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</si>
  <si>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</si>
  <si>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</si>
  <si>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</si>
  <si>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</si>
  <si>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</si>
  <si>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</si>
  <si>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</si>
  <si>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</si>
  <si>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</si>
  <si>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</si>
  <si>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</si>
  <si>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</si>
  <si>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</si>
  <si>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</si>
  <si>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</si>
  <si>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</si>
  <si>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</si>
  <si>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</si>
  <si>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</si>
  <si>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</si>
  <si>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</si>
  <si>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</si>
  <si>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</si>
  <si>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</si>
  <si>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</si>
  <si>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</si>
  <si>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</si>
  <si>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</si>
  <si>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</si>
  <si>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</si>
  <si>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</si>
  <si>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</si>
  <si>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</si>
  <si>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</si>
  <si>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</si>
  <si>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</si>
  <si>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</si>
  <si>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</si>
  <si>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</si>
  <si>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</si>
  <si>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</si>
  <si>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</si>
  <si>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</si>
  <si>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</si>
  <si>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</si>
  <si>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</si>
  <si>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</si>
  <si>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</si>
  <si>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</si>
  <si>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</si>
  <si>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</si>
  <si>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</si>
  <si>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</si>
  <si>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</si>
  <si>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</si>
  <si>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</si>
  <si>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</si>
  <si>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</si>
  <si>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</si>
  <si>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</si>
  <si>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</si>
  <si>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</si>
  <si>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</si>
  <si>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</si>
  <si>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</si>
  <si>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</si>
  <si>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</si>
  <si>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</si>
  <si>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</si>
  <si>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</si>
  <si>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</si>
  <si>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</si>
  <si>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</si>
  <si>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</si>
  <si>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</si>
  <si>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</si>
  <si>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</si>
  <si>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</si>
  <si>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</si>
  <si>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</si>
  <si>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</si>
  <si>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</si>
  <si>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</si>
  <si>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</si>
  <si>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</si>
  <si>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</si>
  <si>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</si>
  <si>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</si>
  <si>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</si>
  <si>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</si>
  <si>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</si>
  <si>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</si>
  <si>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</si>
  <si>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</si>
  <si>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</si>
  <si>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</si>
  <si>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</si>
  <si>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</si>
  <si>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</si>
  <si>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</si>
  <si>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</si>
  <si>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</si>
  <si>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</si>
  <si>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</si>
  <si>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</si>
  <si>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</si>
  <si>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</si>
  <si>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</si>
  <si>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</si>
  <si>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</si>
  <si>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</si>
  <si>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</si>
  <si>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</si>
  <si>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</si>
  <si>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</si>
  <si>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</si>
  <si>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</si>
  <si>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</si>
  <si>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</si>
  <si>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</si>
  <si>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</si>
  <si>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</si>
  <si>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</si>
  <si>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</si>
  <si>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</si>
  <si>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</si>
  <si>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</si>
  <si>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</si>
  <si>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</si>
  <si>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</si>
  <si>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</si>
  <si>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</si>
  <si>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</si>
  <si>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</si>
  <si>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</si>
  <si>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</si>
  <si>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</si>
  <si>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</si>
  <si>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</si>
  <si>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</si>
  <si>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</si>
  <si>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</si>
  <si>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</si>
  <si>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</si>
  <si>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</si>
  <si>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</si>
  <si>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</si>
  <si>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</si>
  <si>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</si>
  <si>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</si>
  <si>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</si>
  <si>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</si>
  <si>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</si>
  <si>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</si>
  <si>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</si>
  <si>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</si>
  <si>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</si>
  <si>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</si>
  <si>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</si>
  <si>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</si>
  <si>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</si>
  <si>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</si>
  <si>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</si>
  <si>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</si>
  <si>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</si>
  <si>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</si>
  <si>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</si>
  <si>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</si>
  <si>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</si>
  <si>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</si>
  <si>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</si>
  <si>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</si>
  <si>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</si>
  <si>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</si>
  <si>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</si>
  <si>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</si>
  <si>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</si>
  <si>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</si>
  <si>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</si>
  <si>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</si>
  <si>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</si>
  <si>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</si>
  <si>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</si>
  <si>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</si>
  <si>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</si>
  <si>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</si>
  <si>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</si>
  <si>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</si>
  <si>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</si>
  <si>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</si>
  <si>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</si>
  <si>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</si>
  <si>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</si>
  <si>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</si>
  <si>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</si>
  <si>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</si>
  <si>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</si>
  <si>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</si>
  <si>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</si>
  <si>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</si>
  <si>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</si>
  <si>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</si>
  <si>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</si>
  <si>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</si>
  <si>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</si>
  <si>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</si>
  <si>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</si>
  <si>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</si>
  <si>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</si>
  <si>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</si>
  <si>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</si>
  <si>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</si>
  <si>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</si>
  <si>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</si>
  <si>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</si>
  <si>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</si>
  <si>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</si>
  <si>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</si>
  <si>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</si>
  <si>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</si>
  <si>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</si>
  <si>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</si>
  <si>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</si>
  <si>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</si>
  <si>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</si>
  <si>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</si>
  <si>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</si>
  <si>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</si>
  <si>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</si>
  <si>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</si>
  <si>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</si>
  <si>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</si>
  <si>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</si>
  <si>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</si>
  <si>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</si>
  <si>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</si>
  <si>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</si>
  <si>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</si>
  <si>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</si>
  <si>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</si>
  <si>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</si>
  <si>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</si>
  <si>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</si>
  <si>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</si>
  <si>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</si>
  <si>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</si>
  <si>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</si>
  <si>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</si>
  <si>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</si>
  <si>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</si>
  <si>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</si>
  <si>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</si>
  <si>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</si>
  <si>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</si>
  <si>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</si>
  <si>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</si>
  <si>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</si>
  <si>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</si>
  <si>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</si>
  <si>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</si>
  <si>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</si>
  <si>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</si>
  <si>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</si>
  <si>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</si>
  <si>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</si>
  <si>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</si>
  <si>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</si>
  <si>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</si>
  <si>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</si>
  <si>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</si>
  <si>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</si>
  <si>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</si>
  <si>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</si>
  <si>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</si>
  <si>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</si>
  <si>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</si>
  <si>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</si>
  <si>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</si>
  <si>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</si>
  <si>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</si>
  <si>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</si>
  <si>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</si>
  <si>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</si>
  <si>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</si>
  <si>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</si>
  <si>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</si>
  <si>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</si>
  <si>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</si>
  <si>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</si>
  <si>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</si>
  <si>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</si>
  <si>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</si>
  <si>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</si>
  <si>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</si>
  <si>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</si>
  <si>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</si>
  <si>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</si>
  <si>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</si>
  <si>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</si>
  <si>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</si>
  <si>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</si>
  <si>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</si>
  <si>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</si>
  <si>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</si>
  <si>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</si>
  <si>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</si>
  <si>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</si>
  <si>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</si>
  <si>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</si>
  <si>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</si>
  <si>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</si>
  <si>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</si>
  <si>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</si>
  <si>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</si>
  <si>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</si>
  <si>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</si>
  <si>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</si>
  <si>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</si>
  <si>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</si>
  <si>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</si>
  <si>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</si>
  <si>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</si>
  <si>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</si>
  <si>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</si>
  <si>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</si>
  <si>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</si>
  <si>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</si>
  <si>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</si>
  <si>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</si>
  <si>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</si>
  <si>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</si>
  <si>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</si>
  <si>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</si>
  <si>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</si>
  <si>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</si>
  <si>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</si>
  <si>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</si>
  <si>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</si>
  <si>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</si>
  <si>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</si>
  <si>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</si>
  <si>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</si>
  <si>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</si>
  <si>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</si>
  <si>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</si>
  <si>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</si>
  <si>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</si>
  <si>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</si>
  <si>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</si>
  <si>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</si>
  <si>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</si>
  <si>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</si>
  <si>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</si>
  <si>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</si>
  <si>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</si>
  <si>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</si>
  <si>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</si>
  <si>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</si>
  <si>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</si>
  <si>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</si>
  <si>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</si>
  <si>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</si>
  <si>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</si>
  <si>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</si>
  <si>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</si>
  <si>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</si>
  <si>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</si>
  <si>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</si>
  <si>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</si>
  <si>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</si>
  <si>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</si>
  <si>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</si>
  <si>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</si>
  <si>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</si>
  <si>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</si>
  <si>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</si>
  <si>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</si>
  <si>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</si>
  <si>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</si>
  <si>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</si>
  <si>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</si>
  <si>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</si>
  <si>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</si>
  <si>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</si>
  <si>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</si>
  <si>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</si>
  <si>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</si>
  <si>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</si>
  <si>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</si>
  <si>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</si>
  <si>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</si>
  <si>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</si>
  <si>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</si>
  <si>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</si>
  <si>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</si>
  <si>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</si>
  <si>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</si>
  <si>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</si>
  <si>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</si>
  <si>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</si>
  <si>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</si>
  <si>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</si>
  <si>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</si>
  <si>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</si>
  <si>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</si>
  <si>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</si>
  <si>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</si>
  <si>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</si>
  <si>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</si>
  <si>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</si>
  <si>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</si>
  <si>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</si>
  <si>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</si>
  <si>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</si>
  <si>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</si>
  <si>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</si>
  <si>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</si>
  <si>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</si>
  <si>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</si>
  <si>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</si>
  <si>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</si>
  <si>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</si>
  <si>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</si>
  <si>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</si>
  <si>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</si>
  <si>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</si>
  <si>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</si>
  <si>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</si>
  <si>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</si>
  <si>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</si>
  <si>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</si>
  <si>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</si>
  <si>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</si>
  <si>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</si>
  <si>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</si>
  <si>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</si>
  <si>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</si>
  <si>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</si>
  <si>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</si>
  <si>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</si>
  <si>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</si>
  <si>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</si>
  <si>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</si>
  <si>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</si>
  <si>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</si>
  <si>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</si>
  <si>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</si>
  <si>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</si>
  <si>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</si>
  <si>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</si>
  <si>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</si>
  <si>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</si>
  <si>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</si>
  <si>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</si>
  <si>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</si>
  <si>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</si>
  <si>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</si>
  <si>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</si>
  <si>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</si>
  <si>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</si>
  <si>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</si>
  <si>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</si>
  <si>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</si>
  <si>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</si>
  <si>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</si>
  <si>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</si>
  <si>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</si>
  <si>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</si>
  <si>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</si>
  <si>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</si>
  <si>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</si>
  <si>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</si>
  <si>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</si>
  <si>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</si>
  <si>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</si>
  <si>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</si>
  <si>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</si>
  <si>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</si>
  <si>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</si>
  <si>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</si>
  <si>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</si>
  <si>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</si>
  <si>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</si>
  <si>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</si>
  <si>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</si>
  <si>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</si>
  <si>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</si>
  <si>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</si>
  <si>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</si>
  <si>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</si>
  <si>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</si>
  <si>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</si>
  <si>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</si>
  <si>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</si>
  <si>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</si>
  <si>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</si>
  <si>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</si>
  <si>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</si>
  <si>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</si>
  <si>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</si>
  <si>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</si>
  <si>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</si>
  <si>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</si>
  <si>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</si>
  <si>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</si>
  <si>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</si>
  <si>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</si>
  <si>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</si>
  <si>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</si>
  <si>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</si>
  <si>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</si>
  <si>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</si>
  <si>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</si>
  <si>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</si>
  <si>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</si>
  <si>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</si>
  <si>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</si>
  <si>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</si>
  <si>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</si>
  <si>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</si>
  <si>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</si>
  <si>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</si>
  <si>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</si>
  <si>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</si>
  <si>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</si>
  <si>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</si>
  <si>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</si>
  <si>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</si>
  <si>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</si>
  <si>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</si>
  <si>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</si>
  <si>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</si>
  <si>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</si>
  <si>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</si>
  <si>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</si>
  <si>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</si>
  <si>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</si>
  <si>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</si>
  <si>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</si>
  <si>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</si>
  <si>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</si>
  <si>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</si>
  <si>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</si>
  <si>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</si>
  <si>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</si>
  <si>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</si>
  <si>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</si>
  <si>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</si>
  <si>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</si>
  <si>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</si>
  <si>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</si>
  <si>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</si>
  <si>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</si>
  <si>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</si>
  <si>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</si>
  <si>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</si>
  <si>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</si>
  <si>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</si>
  <si>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</si>
  <si>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</si>
  <si>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</si>
  <si>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</si>
  <si>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</si>
  <si>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</si>
  <si>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</si>
  <si>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</si>
  <si>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</si>
  <si>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</si>
  <si>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</si>
  <si>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</si>
  <si>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</si>
  <si>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</si>
  <si>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</si>
  <si>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</si>
  <si>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</si>
  <si>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</si>
  <si>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</si>
  <si>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</si>
  <si>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</si>
  <si>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</si>
  <si>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</si>
  <si>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</si>
  <si>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</si>
  <si>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</si>
  <si>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</si>
  <si>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</si>
  <si>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</si>
  <si>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</si>
  <si>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</si>
  <si>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</si>
  <si>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</si>
  <si>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</si>
  <si>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</si>
  <si>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</si>
  <si>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</si>
  <si>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</si>
  <si>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</si>
  <si>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</si>
  <si>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</si>
  <si>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</si>
  <si>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</si>
  <si>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</si>
  <si>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</si>
  <si>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</si>
  <si>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</si>
  <si>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</si>
  <si>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</si>
  <si>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</si>
  <si>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</si>
  <si>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</si>
  <si>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</si>
  <si>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</si>
  <si>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</si>
  <si>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</si>
  <si>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</si>
  <si>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</si>
  <si>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</si>
  <si>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</si>
  <si>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</si>
  <si>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</si>
  <si>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</si>
  <si>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</si>
  <si>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</si>
  <si>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</si>
  <si>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</si>
  <si>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</si>
  <si>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</si>
  <si>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</si>
  <si>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</si>
  <si>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</si>
  <si>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</si>
  <si>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</si>
  <si>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</si>
  <si>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</si>
  <si>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</si>
  <si>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</si>
  <si>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</si>
  <si>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</si>
  <si>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</si>
  <si>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</si>
  <si>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</si>
  <si>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</si>
  <si>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</si>
  <si>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</si>
  <si>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</si>
  <si>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</si>
  <si>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</si>
  <si>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</si>
  <si>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</si>
  <si>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</si>
  <si>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</si>
  <si>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</si>
  <si>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</si>
  <si>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</si>
  <si>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</si>
  <si>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</si>
  <si>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</si>
  <si>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</si>
  <si>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</si>
  <si>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</si>
  <si>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</si>
  <si>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</si>
  <si>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</si>
  <si>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</si>
  <si>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</si>
  <si>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</si>
  <si>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</si>
  <si>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</si>
  <si>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</si>
  <si>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</si>
  <si>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</si>
  <si>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</si>
  <si>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</si>
  <si>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</si>
  <si>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</si>
  <si>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</si>
  <si>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</si>
  <si>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</si>
  <si>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</si>
  <si>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</si>
  <si>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</si>
  <si>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</si>
  <si>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</si>
  <si>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</si>
  <si>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</si>
  <si>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</si>
  <si>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</si>
  <si>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</si>
  <si>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</si>
  <si>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</si>
  <si>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</si>
  <si>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</si>
  <si>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</si>
  <si>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</si>
  <si>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</si>
  <si>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</si>
  <si>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</si>
  <si>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</si>
  <si>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</si>
  <si>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</si>
  <si>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</si>
  <si>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</si>
  <si>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</si>
  <si>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</si>
  <si>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</si>
  <si>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</si>
  <si>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</si>
  <si>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</si>
  <si>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</si>
  <si>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</si>
  <si>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</si>
  <si>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</si>
  <si>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</si>
  <si>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</si>
  <si>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</si>
  <si>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</si>
  <si>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</si>
  <si>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</si>
  <si>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</si>
  <si>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</si>
  <si>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</si>
  <si>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</si>
  <si>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</si>
  <si>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</si>
  <si>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</si>
  <si>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</si>
  <si>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</si>
  <si>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</si>
  <si>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</si>
  <si>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</si>
  <si>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</si>
  <si>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</si>
  <si>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</si>
  <si>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</si>
  <si>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</si>
  <si>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</si>
  <si>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</si>
  <si>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</si>
  <si>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</si>
  <si>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</si>
  <si>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</si>
  <si>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</si>
  <si>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</si>
  <si>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</si>
  <si>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</si>
  <si>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</si>
  <si>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</si>
  <si>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</si>
  <si>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</si>
  <si>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</si>
  <si>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</si>
  <si>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</si>
  <si>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</si>
  <si>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</si>
  <si>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</si>
  <si>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</si>
  <si>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</si>
  <si>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</si>
  <si>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</si>
  <si>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</si>
  <si>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</si>
  <si>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</si>
  <si>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</si>
  <si>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</si>
  <si>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</si>
  <si>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</si>
  <si>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</si>
  <si>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</si>
  <si>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</si>
  <si>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</si>
  <si>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</si>
  <si>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</si>
  <si>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</si>
  <si>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</si>
  <si>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</si>
  <si>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</si>
  <si>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</si>
  <si>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</si>
  <si>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</si>
  <si>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</si>
  <si>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</si>
  <si>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</si>
  <si>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</si>
  <si>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</si>
  <si>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</si>
  <si>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</si>
  <si>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</si>
  <si>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</si>
  <si>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</si>
  <si>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</si>
  <si>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</si>
  <si>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</si>
  <si>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</si>
  <si>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</si>
  <si>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</si>
  <si>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</si>
  <si>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</si>
  <si>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</si>
  <si>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</si>
  <si>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</si>
  <si>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</si>
  <si>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</si>
  <si>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</si>
  <si>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</si>
  <si>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</si>
  <si>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</si>
  <si>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</si>
  <si>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</si>
  <si>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</si>
  <si>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</si>
  <si>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</si>
  <si>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</si>
  <si>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</si>
  <si>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</si>
  <si>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</si>
  <si>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</si>
  <si>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</si>
  <si>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</si>
  <si>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</si>
  <si>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</si>
  <si>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</si>
  <si>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</si>
  <si>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</si>
  <si>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</si>
  <si>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</si>
  <si>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</si>
  <si>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</si>
  <si>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</si>
  <si>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</si>
  <si>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</si>
  <si>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</si>
  <si>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</si>
  <si>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</si>
  <si>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</si>
  <si>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</si>
  <si>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</si>
  <si>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</si>
  <si>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</si>
  <si>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</si>
  <si>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</si>
  <si>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</si>
  <si>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</si>
  <si>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</si>
  <si>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</si>
  <si>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</si>
  <si>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</si>
  <si>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</si>
  <si>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</si>
  <si>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</si>
  <si>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</si>
  <si>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</si>
  <si>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</si>
  <si>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</si>
  <si>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</si>
  <si>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</si>
  <si>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</si>
  <si>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</si>
  <si>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</si>
  <si>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</si>
  <si>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</si>
  <si>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</si>
  <si>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</si>
  <si>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</si>
  <si>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</si>
  <si>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</si>
  <si>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</si>
  <si>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</si>
  <si>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</si>
  <si>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</si>
  <si>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</si>
  <si>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</si>
  <si>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</si>
  <si>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</si>
  <si>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</si>
  <si>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</si>
  <si>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</si>
  <si>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</si>
  <si>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</si>
  <si>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</si>
  <si>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</si>
  <si>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</si>
  <si>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</si>
  <si>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</si>
  <si>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</si>
  <si>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</si>
  <si>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</si>
  <si>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</si>
  <si>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</si>
  <si>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</si>
  <si>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</si>
  <si>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</si>
  <si>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</si>
  <si>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</si>
  <si>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</si>
  <si>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</si>
  <si>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</si>
  <si>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</si>
  <si>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</si>
  <si>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</si>
  <si>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</si>
  <si>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</si>
  <si>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</si>
  <si>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</si>
  <si>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</si>
  <si>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</si>
  <si>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</si>
  <si>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</si>
  <si>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</si>
  <si>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</si>
  <si>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</si>
  <si>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</si>
  <si>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</si>
  <si>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</si>
  <si>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</si>
  <si>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</si>
  <si>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</si>
  <si>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</si>
  <si>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</si>
  <si>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</si>
  <si>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</si>
  <si>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</si>
  <si>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</si>
  <si>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</si>
  <si>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</si>
  <si>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</si>
  <si>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</si>
  <si>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</si>
  <si>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</si>
  <si>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</si>
  <si>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</si>
  <si>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</si>
  <si>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</si>
  <si>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</si>
  <si>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</si>
  <si>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</si>
  <si>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</si>
  <si>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</si>
  <si>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</si>
  <si>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</si>
  <si>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</si>
  <si>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</si>
  <si>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</si>
  <si>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</si>
  <si>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</si>
  <si>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</si>
  <si>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</si>
  <si>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</si>
  <si>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</si>
  <si>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</si>
  <si>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</si>
  <si>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</si>
  <si>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</si>
  <si>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</si>
  <si>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</si>
  <si>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</si>
  <si>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</si>
  <si>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</si>
  <si>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</si>
  <si>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</si>
  <si>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</si>
  <si>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</si>
  <si>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</si>
  <si>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</si>
  <si>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</si>
  <si>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</si>
  <si>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</si>
  <si>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</si>
  <si>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</si>
  <si>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</si>
  <si>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</si>
  <si>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</si>
  <si>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</si>
  <si>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</si>
  <si>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</si>
  <si>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</si>
  <si>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</si>
  <si>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</si>
  <si>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</si>
  <si>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</si>
  <si>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</si>
  <si>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</si>
  <si>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</si>
  <si>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</si>
  <si>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</si>
  <si>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</si>
  <si>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</si>
  <si>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</si>
  <si>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</si>
  <si>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</si>
  <si>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</si>
  <si>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</si>
  <si>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</si>
  <si>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</si>
  <si>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</si>
  <si>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</si>
  <si>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</si>
  <si>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</si>
  <si>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</si>
  <si>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</si>
  <si>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</si>
  <si>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</si>
  <si>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</si>
  <si>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</si>
  <si>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</si>
  <si>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</si>
  <si>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</si>
  <si>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</si>
  <si>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</si>
  <si>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</si>
  <si>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</si>
  <si>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</si>
  <si>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</si>
  <si>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</si>
  <si>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</si>
  <si>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</si>
  <si>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</si>
  <si>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</si>
  <si>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</si>
  <si>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</si>
  <si>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</si>
  <si>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</si>
  <si>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</si>
  <si>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</si>
  <si>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</si>
  <si>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</si>
  <si>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</si>
  <si>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</si>
  <si>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</si>
  <si>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</si>
  <si>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</si>
  <si>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</si>
  <si>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</si>
  <si>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</si>
  <si>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</si>
  <si>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</si>
  <si>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</si>
  <si>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</si>
  <si>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</si>
  <si>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</si>
  <si>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</si>
  <si>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</si>
  <si>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</si>
  <si>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</si>
  <si>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</si>
  <si>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</si>
  <si>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</si>
  <si>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</si>
  <si>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</si>
  <si>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</si>
  <si>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</si>
  <si>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</si>
  <si>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</si>
  <si>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</si>
  <si>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</si>
  <si>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</si>
  <si>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</si>
  <si>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</si>
  <si>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</si>
  <si>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</si>
  <si>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</si>
  <si>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</si>
  <si>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</si>
  <si>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</si>
  <si>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</si>
  <si>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</si>
  <si>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</si>
  <si>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</si>
  <si>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</si>
  <si>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</si>
  <si>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</si>
  <si>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</si>
  <si>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</si>
  <si>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</si>
  <si>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</si>
  <si>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</si>
  <si>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</si>
  <si>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</si>
  <si>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</si>
  <si>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</si>
  <si>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</si>
  <si>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</si>
  <si>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</si>
  <si>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</si>
  <si>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</si>
  <si>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</si>
  <si>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</si>
  <si>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</si>
  <si>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</si>
  <si>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</si>
  <si>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</si>
  <si>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</si>
  <si>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</si>
  <si>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</si>
  <si>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</si>
  <si>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</si>
  <si>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</si>
  <si>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</si>
  <si>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</si>
  <si>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</si>
  <si>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</si>
  <si>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</si>
  <si>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</si>
  <si>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</si>
  <si>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</si>
  <si>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</si>
  <si>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</si>
  <si>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</si>
  <si>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</si>
  <si>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</si>
  <si>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</si>
  <si>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</si>
  <si>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</si>
  <si>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</si>
  <si>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</si>
  <si>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</si>
  <si>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</si>
  <si>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</si>
  <si>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</si>
  <si>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</si>
  <si>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</si>
  <si>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</si>
  <si>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</si>
  <si>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</si>
  <si>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</si>
  <si>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</si>
  <si>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</si>
  <si>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</si>
  <si>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</si>
  <si>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</si>
  <si>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</si>
  <si>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</si>
  <si>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</si>
  <si>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</si>
  <si>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</si>
  <si>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</si>
  <si>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</si>
  <si>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</si>
  <si>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</si>
  <si>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</si>
  <si>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</si>
  <si>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</si>
  <si>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</si>
  <si>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</si>
  <si>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</si>
  <si>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</si>
  <si>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</si>
  <si>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</si>
  <si>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</si>
  <si>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</si>
  <si>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</si>
  <si>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</si>
  <si>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</si>
  <si>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</si>
  <si>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</si>
  <si>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</si>
  <si>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</si>
  <si>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</si>
  <si>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</si>
  <si>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</si>
  <si>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</si>
  <si>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</si>
  <si>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</si>
  <si>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</si>
  <si>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</si>
  <si>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</si>
  <si>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</si>
  <si>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</si>
  <si>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</si>
  <si>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</si>
  <si>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</si>
  <si>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</si>
  <si>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</si>
  <si>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</si>
  <si>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</si>
  <si>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</si>
  <si>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</si>
  <si>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</si>
  <si>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</si>
  <si>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</si>
  <si>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</si>
  <si>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</si>
  <si>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</si>
  <si>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</si>
  <si>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</si>
  <si>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</si>
  <si>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</si>
  <si>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</si>
  <si>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</si>
  <si>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</si>
  <si>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</si>
  <si>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</si>
  <si>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</si>
  <si>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</si>
  <si>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</si>
  <si>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</si>
  <si>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</si>
  <si>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</si>
  <si>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</si>
  <si>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</si>
  <si>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</si>
  <si>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</si>
  <si>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</si>
  <si>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</si>
  <si>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</si>
  <si>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</si>
  <si>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</si>
  <si>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</si>
  <si>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</si>
  <si>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</si>
  <si>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</si>
  <si>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</si>
  <si>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</si>
  <si>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</si>
  <si>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</si>
  <si>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</si>
  <si>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</si>
  <si>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</si>
  <si>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</si>
  <si>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</si>
  <si>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</si>
  <si>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</si>
  <si>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</si>
  <si>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</si>
  <si>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</si>
  <si>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</si>
  <si>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</si>
  <si>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</si>
  <si>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</si>
  <si>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</si>
  <si>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</si>
  <si>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</si>
  <si>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</si>
  <si>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</si>
  <si>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</si>
  <si>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</si>
  <si>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</si>
  <si>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</si>
  <si>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</si>
  <si>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</si>
  <si>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</si>
  <si>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</si>
  <si>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</si>
  <si>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</si>
  <si>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</si>
  <si>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</si>
  <si>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</si>
  <si>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</si>
  <si>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</si>
  <si>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</si>
  <si>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</si>
  <si>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</si>
  <si>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</si>
  <si>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</si>
  <si>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</si>
  <si>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</si>
  <si>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</si>
  <si>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</si>
  <si>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</si>
  <si>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</si>
  <si>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</si>
  <si>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</si>
  <si>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</si>
  <si>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</si>
  <si>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</si>
  <si>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</si>
  <si>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</si>
  <si>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</si>
  <si>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</si>
  <si>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</si>
  <si>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</si>
  <si>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</si>
  <si>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</si>
  <si>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</si>
  <si>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</si>
  <si>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</si>
  <si>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</si>
  <si>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</si>
  <si>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</si>
  <si>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</si>
  <si>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</si>
  <si>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</si>
  <si>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</si>
  <si>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</si>
  <si>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</si>
  <si>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</si>
  <si>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</si>
  <si>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</si>
  <si>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</si>
  <si>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</si>
  <si>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</si>
  <si>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</si>
  <si>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</si>
  <si>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</si>
  <si>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</si>
  <si>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</si>
  <si>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</si>
  <si>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</si>
  <si>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</si>
  <si>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</si>
  <si>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</si>
  <si>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</si>
  <si>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</si>
  <si>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</si>
  <si>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</si>
  <si>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</si>
  <si>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</si>
  <si>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</si>
  <si>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</si>
  <si>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</si>
  <si>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</si>
  <si>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</si>
  <si>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</si>
  <si>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</si>
  <si>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</si>
  <si>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</si>
  <si>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</si>
  <si>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</si>
  <si>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</si>
  <si>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</si>
  <si>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</si>
  <si>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</si>
  <si>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</si>
  <si>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</si>
  <si>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</si>
  <si>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</si>
  <si>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</si>
  <si>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</si>
  <si>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</si>
  <si>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</si>
  <si>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</si>
  <si>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</si>
  <si>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</si>
  <si>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</si>
  <si>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</si>
  <si>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</si>
  <si>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</si>
  <si>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</si>
  <si>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</si>
  <si>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</si>
  <si>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</si>
  <si>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</si>
  <si>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</si>
  <si>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</si>
  <si>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</si>
  <si>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</si>
  <si>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</si>
  <si>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</si>
  <si>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</si>
  <si>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</si>
  <si>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</si>
  <si>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</si>
  <si>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</si>
  <si>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</si>
  <si>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</si>
  <si>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</si>
  <si>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</si>
  <si>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</si>
  <si>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</si>
  <si>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</si>
  <si>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</si>
  <si>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</si>
  <si>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</si>
  <si>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</si>
  <si>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</si>
  <si>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</si>
  <si>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</si>
  <si>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</si>
  <si>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</si>
  <si>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</si>
  <si>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</si>
  <si>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</si>
  <si>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</si>
  <si>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</si>
  <si>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</si>
  <si>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</si>
  <si>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</si>
  <si>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</si>
  <si>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</si>
  <si>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</si>
  <si>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</si>
  <si>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</si>
  <si>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</si>
  <si>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</si>
  <si>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</si>
  <si>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</si>
  <si>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</si>
  <si>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</si>
  <si>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</si>
  <si>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</si>
  <si>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</si>
  <si>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</si>
  <si>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</si>
  <si>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</si>
  <si>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</si>
  <si>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</si>
  <si>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</si>
  <si>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</si>
  <si>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</si>
  <si>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</si>
  <si>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</si>
  <si>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</si>
  <si>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</si>
  <si>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</si>
  <si>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</si>
  <si>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</si>
  <si>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</si>
  <si>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</si>
  <si>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</si>
  <si>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</si>
  <si>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</si>
  <si>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</si>
  <si>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</si>
  <si>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</si>
  <si>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</si>
  <si>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</si>
  <si>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</si>
  <si>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</si>
  <si>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</si>
  <si>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</si>
  <si>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</si>
  <si>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</si>
  <si>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</si>
  <si>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</si>
  <si>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</si>
  <si>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</si>
  <si>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</si>
  <si>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</si>
  <si>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</si>
  <si>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</si>
  <si>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</si>
  <si>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</si>
  <si>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</si>
  <si>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</si>
  <si>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</si>
  <si>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</si>
  <si>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</si>
  <si>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</si>
  <si>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</si>
  <si>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</si>
  <si>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</si>
  <si>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</si>
  <si>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</si>
  <si>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</si>
  <si>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</si>
  <si>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</si>
  <si>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</si>
  <si>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</si>
  <si>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</si>
  <si>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</si>
  <si>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</si>
  <si>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</si>
  <si>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</si>
  <si>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</si>
  <si>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</si>
  <si>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</si>
  <si>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</si>
  <si>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</si>
  <si>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</si>
  <si>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</si>
  <si>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</si>
  <si>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</si>
  <si>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</si>
  <si>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</si>
  <si>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</si>
  <si>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</si>
  <si>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</si>
  <si>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</si>
  <si>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</si>
  <si>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</si>
  <si>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</si>
  <si>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</si>
  <si>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</si>
  <si>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</si>
  <si>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</si>
  <si>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</si>
  <si>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</si>
  <si>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</si>
  <si>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</si>
  <si>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</si>
  <si>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</si>
  <si>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</si>
  <si>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</si>
  <si>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</si>
  <si>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</si>
  <si>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</si>
  <si>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</si>
  <si>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</si>
  <si>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</si>
  <si>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</si>
  <si>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</si>
  <si>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</si>
  <si>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</si>
  <si>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</si>
  <si>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</si>
  <si>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</si>
  <si>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</si>
  <si>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</si>
  <si>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</si>
  <si>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</si>
  <si>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</si>
  <si>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</si>
  <si>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</si>
  <si>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</si>
  <si>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</si>
  <si>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</si>
  <si>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</si>
  <si>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</si>
  <si>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</si>
  <si>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</si>
  <si>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</si>
  <si>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</si>
  <si>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</si>
  <si>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</si>
  <si>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</si>
  <si>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</si>
  <si>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</si>
  <si>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</si>
  <si>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</si>
  <si>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</si>
  <si>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</si>
  <si>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</si>
  <si>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</si>
  <si>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</si>
  <si>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</si>
  <si>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</si>
  <si>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</si>
  <si>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</si>
  <si>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</si>
  <si>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</si>
  <si>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</si>
  <si>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</si>
  <si>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</si>
  <si>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</si>
  <si>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</si>
  <si>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</si>
  <si>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</si>
  <si>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</si>
  <si>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</si>
  <si>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</si>
  <si>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</si>
  <si>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</si>
  <si>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</si>
  <si>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</si>
  <si>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</si>
  <si>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</si>
  <si>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</si>
  <si>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</si>
  <si>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</si>
  <si>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</si>
  <si>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</si>
  <si>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</si>
  <si>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</si>
  <si>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</si>
  <si>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</si>
  <si>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</si>
  <si>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</si>
  <si>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</si>
  <si>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</si>
  <si>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</si>
  <si>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</si>
  <si>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</si>
  <si>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</si>
  <si>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</si>
  <si>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</si>
  <si>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</si>
  <si>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</si>
  <si>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</si>
  <si>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</si>
  <si>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</si>
  <si>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</si>
  <si>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</si>
  <si>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</si>
  <si>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</si>
  <si>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</si>
  <si>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</si>
  <si>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</si>
  <si>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</si>
  <si>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</si>
  <si>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</si>
  <si>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</si>
  <si>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</si>
  <si>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</si>
  <si>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</si>
  <si>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</si>
  <si>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</si>
  <si>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</si>
  <si>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</si>
  <si>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</si>
  <si>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</si>
  <si>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</si>
  <si>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</si>
  <si>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</si>
  <si>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</si>
  <si>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</si>
  <si>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</si>
  <si>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</si>
  <si>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</si>
  <si>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</si>
  <si>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</si>
  <si>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</si>
  <si>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</si>
  <si>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</si>
  <si>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</si>
  <si>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</si>
  <si>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</si>
  <si>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</si>
  <si>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</si>
  <si>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</si>
  <si>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</si>
  <si>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</si>
  <si>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</si>
  <si>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</si>
  <si>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</si>
  <si>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</si>
  <si>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</si>
  <si>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</si>
  <si>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</si>
  <si>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</si>
  <si>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</si>
  <si>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</si>
  <si>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</si>
  <si>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</si>
  <si>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</si>
  <si>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</si>
  <si>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</si>
  <si>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</si>
  <si>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</si>
  <si>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</si>
  <si>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</si>
  <si>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</si>
  <si>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</si>
  <si>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</si>
  <si>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</si>
  <si>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</si>
  <si>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</si>
  <si>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</si>
  <si>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</si>
  <si>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</si>
  <si>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</si>
  <si>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</si>
  <si>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</si>
  <si>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</si>
  <si>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</si>
  <si>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</si>
  <si>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</si>
  <si>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</si>
  <si>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</si>
  <si>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</si>
  <si>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</si>
  <si>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</si>
  <si>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</si>
  <si>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</si>
  <si>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</si>
  <si>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</si>
  <si>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</si>
  <si>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</si>
  <si>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</si>
  <si>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</si>
  <si>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</si>
  <si>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</si>
  <si>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</si>
  <si>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</si>
  <si>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</si>
  <si>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</si>
  <si>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</si>
  <si>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</si>
  <si>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</si>
  <si>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</si>
  <si>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</si>
  <si>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</si>
  <si>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</si>
  <si>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</si>
  <si>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</si>
  <si>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</si>
  <si>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</si>
  <si>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</si>
  <si>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</si>
  <si>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</si>
  <si>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</si>
  <si>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</si>
  <si>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</si>
  <si>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</si>
  <si>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</si>
  <si>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</si>
  <si>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</si>
  <si>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</si>
  <si>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</si>
  <si>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</si>
  <si>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</si>
  <si>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</si>
  <si>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</si>
  <si>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</si>
  <si>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</si>
  <si>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</si>
  <si>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</si>
  <si>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</si>
  <si>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</si>
  <si>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</si>
  <si>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</si>
  <si>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</si>
  <si>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</si>
  <si>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</si>
  <si>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</si>
  <si>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</si>
  <si>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</si>
  <si>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</si>
  <si>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</si>
  <si>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</si>
  <si>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</si>
  <si>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</si>
  <si>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</si>
  <si>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</si>
  <si>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</si>
  <si>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</si>
  <si>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</si>
  <si>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</si>
  <si>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</si>
  <si>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</si>
  <si>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</si>
  <si>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</si>
  <si>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</si>
  <si>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</si>
  <si>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</si>
  <si>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</si>
  <si>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</si>
  <si>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</si>
  <si>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</si>
  <si>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</si>
  <si>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</si>
  <si>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</si>
  <si>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</si>
  <si>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</si>
  <si>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</si>
  <si>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</si>
  <si>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</si>
  <si>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</si>
  <si>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</si>
  <si>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</si>
  <si>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</si>
  <si>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</si>
  <si>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</si>
  <si>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</si>
  <si>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</si>
  <si>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</si>
  <si>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</si>
  <si>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</si>
  <si>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</si>
  <si>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</si>
  <si>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</si>
  <si>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</si>
  <si>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</si>
  <si>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</si>
  <si>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</si>
  <si>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</si>
  <si>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</si>
  <si>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</si>
  <si>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</si>
  <si>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</si>
  <si>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</si>
  <si>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</si>
  <si>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</si>
  <si>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</si>
  <si>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</si>
  <si>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</si>
  <si>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</si>
  <si>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</si>
  <si>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</si>
  <si>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</si>
  <si>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</si>
  <si>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</si>
  <si>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</si>
  <si>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</si>
  <si>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</si>
  <si>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</si>
  <si>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</si>
  <si>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</si>
  <si>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</si>
  <si>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</si>
  <si>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</si>
  <si>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</si>
  <si>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</si>
  <si>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</si>
  <si>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</si>
  <si>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</si>
  <si>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</si>
  <si>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</si>
  <si>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</si>
  <si>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</si>
  <si>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</si>
  <si>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</si>
  <si>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</si>
  <si>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</si>
  <si>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</si>
  <si>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</si>
  <si>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</si>
  <si>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</si>
  <si>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</si>
  <si>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</si>
  <si>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</si>
  <si>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</si>
  <si>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</si>
  <si>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</si>
  <si>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</si>
  <si>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</si>
  <si>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</si>
  <si>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</si>
  <si>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</si>
  <si>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</si>
  <si>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</si>
  <si>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</si>
  <si>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</si>
  <si>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</si>
  <si>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</si>
  <si>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</si>
  <si>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</si>
  <si>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</si>
  <si>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</si>
  <si>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</si>
  <si>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</si>
  <si>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</si>
  <si>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</si>
  <si>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</si>
  <si>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</si>
  <si>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</si>
  <si>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</si>
  <si>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</si>
  <si>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</si>
  <si>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</si>
  <si>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</si>
  <si>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</si>
  <si>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</si>
  <si>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</si>
  <si>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</si>
  <si>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</si>
  <si>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</si>
  <si>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</si>
  <si>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</si>
  <si>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</si>
  <si>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</si>
  <si>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</si>
  <si>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</si>
  <si>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</si>
  <si>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</si>
  <si>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</si>
  <si>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</si>
  <si>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</si>
  <si>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</si>
  <si>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</si>
  <si>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</si>
  <si>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</si>
  <si>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</si>
  <si>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</si>
  <si>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</si>
  <si>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</si>
  <si>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</si>
  <si>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</si>
  <si>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</si>
  <si>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</si>
  <si>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</si>
  <si>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</si>
  <si>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</si>
  <si>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</si>
  <si>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</si>
  <si>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</si>
  <si>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</si>
  <si>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</si>
  <si>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</si>
  <si>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</si>
  <si>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</si>
  <si>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</si>
  <si>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</si>
  <si>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</si>
  <si>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</si>
  <si>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</si>
  <si>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</si>
  <si>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</si>
  <si>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</si>
  <si>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</si>
  <si>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</si>
  <si>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</si>
  <si>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</si>
  <si>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</si>
  <si>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</si>
  <si>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</si>
  <si>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</si>
  <si>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</si>
  <si>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</si>
  <si>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</si>
  <si>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</si>
  <si>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</si>
  <si>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</si>
  <si>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</si>
  <si>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</si>
  <si>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</si>
  <si>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</si>
  <si>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</si>
  <si>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</si>
  <si>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</si>
  <si>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</si>
  <si>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</si>
  <si>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</si>
  <si>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</si>
  <si>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</si>
  <si>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</si>
  <si>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</si>
  <si>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</si>
  <si>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</si>
  <si>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</si>
  <si>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</si>
  <si>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</si>
  <si>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</si>
  <si>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</si>
  <si>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</si>
  <si>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</si>
  <si>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</si>
  <si>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</si>
  <si>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</si>
  <si>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</si>
  <si>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</si>
  <si>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</si>
  <si>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</si>
  <si>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</si>
  <si>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</si>
  <si>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</si>
  <si>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</si>
  <si>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</si>
  <si>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</si>
  <si>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</si>
  <si>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</si>
  <si>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</si>
  <si>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</si>
  <si>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</si>
  <si>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</si>
  <si>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</si>
  <si>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</si>
  <si>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</si>
  <si>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</si>
  <si>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</si>
  <si>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</si>
  <si>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</si>
  <si>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</si>
  <si>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</si>
  <si>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</si>
  <si>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</si>
  <si>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</si>
  <si>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</si>
  <si>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</si>
  <si>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</si>
  <si>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</si>
  <si>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</si>
  <si>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</si>
  <si>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</si>
  <si>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</si>
  <si>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</si>
  <si>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</si>
  <si>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</si>
  <si>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</si>
  <si>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</si>
  <si>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</si>
  <si>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</si>
  <si>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</si>
  <si>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</si>
  <si>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</si>
  <si>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</si>
  <si>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</si>
  <si>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</si>
  <si>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</si>
  <si>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</si>
  <si>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</si>
  <si>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</si>
  <si>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</si>
  <si>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</si>
  <si>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</si>
  <si>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</si>
  <si>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</si>
  <si>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</si>
  <si>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</si>
  <si>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</si>
  <si>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</si>
  <si>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</si>
  <si>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</si>
  <si>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</si>
  <si>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</si>
  <si>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</si>
  <si>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</si>
  <si>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</si>
  <si>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</si>
  <si>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</si>
  <si>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</si>
  <si>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</si>
  <si>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</si>
  <si>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</si>
  <si>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</si>
  <si>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</si>
  <si>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</si>
  <si>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</si>
  <si>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</si>
  <si>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</si>
  <si>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</si>
  <si>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</si>
  <si>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</si>
  <si>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</si>
  <si>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</si>
  <si>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</si>
  <si>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</si>
  <si>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</si>
  <si>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</si>
  <si>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</si>
  <si>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</si>
  <si>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</si>
  <si>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</si>
  <si>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</si>
  <si>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</si>
  <si>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</si>
  <si>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</si>
  <si>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</si>
  <si>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</si>
  <si>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</si>
  <si>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</si>
  <si>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</si>
  <si>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</si>
  <si>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</si>
  <si>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</si>
  <si>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</si>
  <si>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</si>
  <si>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</si>
  <si>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</si>
  <si>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</si>
  <si>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</si>
  <si>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</si>
  <si>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</si>
  <si>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</si>
  <si>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</si>
  <si>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</si>
  <si>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</si>
  <si>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</si>
  <si>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</si>
  <si>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</si>
  <si>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</si>
  <si>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</si>
  <si>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</si>
  <si>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</si>
  <si>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</si>
  <si>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</si>
  <si>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</si>
  <si>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</si>
  <si>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</si>
  <si>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</si>
  <si>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</si>
  <si>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</si>
  <si>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</si>
  <si>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</si>
  <si>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</si>
  <si>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</si>
  <si>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</si>
  <si>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</si>
  <si>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</si>
  <si>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</si>
  <si>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</si>
  <si>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</si>
  <si>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</si>
  <si>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</si>
  <si>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</si>
  <si>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</si>
  <si>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</si>
  <si>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</si>
  <si>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</si>
  <si>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</si>
  <si>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</si>
  <si>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</si>
  <si>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</si>
  <si>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</si>
  <si>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</si>
  <si>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</si>
  <si>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</si>
  <si>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</si>
  <si>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</si>
  <si>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</si>
  <si>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</si>
  <si>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</si>
  <si>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</si>
  <si>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</si>
  <si>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</si>
  <si>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</si>
  <si>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</si>
  <si>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</si>
  <si>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</si>
  <si>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</si>
  <si>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</si>
  <si>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</si>
  <si>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</si>
  <si>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</si>
  <si>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</si>
  <si>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</si>
  <si>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</si>
  <si>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</si>
  <si>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</si>
  <si>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</si>
  <si>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</si>
  <si>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</si>
  <si>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</si>
  <si>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</si>
  <si>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</si>
  <si>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</si>
  <si>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</si>
  <si>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</si>
  <si>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</si>
  <si>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</si>
  <si>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</si>
  <si>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</si>
  <si>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</si>
  <si>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</si>
  <si>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</si>
  <si>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</si>
  <si>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</si>
  <si>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</si>
  <si>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</si>
  <si>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</si>
  <si>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</si>
  <si>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</si>
  <si>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</si>
  <si>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</si>
  <si>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</si>
  <si>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</si>
  <si>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</si>
  <si>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</si>
  <si>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</si>
  <si>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</si>
  <si>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</si>
  <si>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</si>
  <si>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</si>
  <si>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</si>
  <si>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</si>
  <si>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</si>
  <si>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</si>
  <si>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</si>
  <si>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</si>
  <si>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</si>
  <si>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</si>
  <si>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</si>
  <si>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</si>
  <si>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</si>
  <si>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</si>
  <si>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</si>
  <si>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</si>
  <si>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</si>
  <si>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</si>
  <si>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</si>
  <si>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</si>
  <si>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</si>
  <si>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</si>
  <si>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</si>
  <si>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</si>
  <si>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</si>
  <si>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</si>
  <si>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</si>
  <si>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</si>
  <si>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</si>
  <si>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</si>
  <si>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</si>
  <si>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</si>
  <si>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</si>
  <si>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</si>
  <si>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</si>
  <si>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</si>
  <si>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</si>
  <si>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</si>
  <si>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</si>
  <si>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</si>
  <si>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</si>
  <si>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</si>
  <si>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</si>
  <si>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</si>
  <si>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</si>
  <si>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</si>
  <si>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</si>
  <si>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</si>
  <si>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</si>
  <si>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</si>
  <si>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</si>
  <si>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</si>
  <si>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</si>
  <si>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</si>
  <si>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</si>
  <si>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</si>
  <si>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</si>
  <si>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</si>
  <si>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</si>
  <si>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</si>
  <si>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</si>
  <si>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</si>
  <si>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</si>
  <si>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</si>
  <si>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</si>
  <si>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</si>
  <si>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</si>
  <si>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</si>
  <si>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</si>
  <si>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</si>
  <si>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</si>
  <si>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</si>
  <si>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</si>
  <si>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</si>
  <si>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</si>
  <si>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</si>
  <si>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</si>
  <si>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</si>
  <si>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</si>
  <si>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</si>
  <si>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</si>
  <si>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</si>
  <si>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</si>
  <si>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</si>
  <si>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</si>
  <si>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</si>
  <si>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</si>
  <si>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</si>
  <si>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</si>
  <si>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</si>
  <si>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</si>
  <si>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</si>
  <si>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</si>
  <si>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</si>
  <si>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</si>
  <si>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</si>
  <si>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</si>
  <si>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</si>
  <si>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</si>
  <si>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</si>
  <si>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</si>
  <si>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</si>
  <si>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</si>
  <si>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</si>
  <si>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</si>
  <si>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</si>
  <si>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</si>
  <si>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</si>
  <si>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</si>
  <si>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</si>
  <si>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</si>
  <si>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</si>
  <si>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</si>
  <si>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</si>
  <si>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</si>
  <si>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</si>
  <si>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</si>
  <si>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</si>
  <si>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</si>
  <si>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</si>
  <si>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</si>
  <si>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</si>
  <si>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</si>
  <si>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</si>
  <si>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</si>
  <si>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</si>
  <si>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</si>
  <si>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</si>
  <si>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</si>
  <si>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</si>
  <si>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</si>
  <si>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</si>
  <si>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</si>
  <si>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</si>
  <si>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</si>
  <si>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</si>
  <si>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</si>
  <si>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</si>
  <si>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</si>
  <si>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</si>
  <si>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</si>
  <si>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</si>
  <si>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</si>
  <si>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</si>
  <si>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</si>
  <si>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</si>
  <si>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</si>
  <si>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</si>
  <si>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</si>
  <si>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</si>
  <si>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</si>
  <si>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</si>
  <si>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</si>
  <si>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</si>
  <si>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</si>
  <si>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</si>
  <si>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</si>
  <si>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</si>
  <si>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</si>
  <si>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</si>
  <si>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</si>
  <si>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</si>
  <si>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</si>
  <si>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</si>
  <si>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</si>
  <si>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</si>
  <si>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</si>
  <si>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</si>
  <si>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</si>
  <si>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</si>
  <si>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</si>
  <si>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</si>
  <si>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</si>
  <si>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</si>
  <si>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</si>
  <si>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</si>
  <si>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</si>
  <si>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</si>
  <si>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</si>
  <si>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</si>
  <si>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</si>
  <si>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</si>
  <si>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</si>
  <si>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</si>
  <si>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</si>
  <si>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</si>
  <si>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</si>
  <si>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</si>
  <si>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</si>
  <si>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</si>
  <si>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</si>
  <si>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</si>
  <si>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</si>
  <si>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</si>
  <si>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</si>
  <si>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</si>
  <si>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</si>
  <si>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</si>
  <si>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</si>
  <si>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</si>
  <si>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</si>
  <si>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</si>
  <si>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</si>
  <si>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</si>
  <si>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</si>
  <si>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</si>
  <si>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</si>
  <si>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</si>
  <si>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</si>
  <si>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</si>
  <si>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</si>
  <si>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</si>
  <si>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</si>
  <si>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</si>
  <si>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</si>
  <si>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</si>
  <si>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</si>
  <si>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</si>
  <si>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</si>
  <si>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</si>
  <si>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</si>
  <si>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</si>
  <si>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</si>
  <si>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</si>
  <si>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</si>
  <si>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</si>
  <si>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</si>
  <si>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</si>
  <si>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</si>
  <si>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</si>
  <si>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</si>
  <si>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</si>
  <si>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</si>
  <si>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</si>
  <si>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</si>
  <si>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</si>
  <si>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</si>
  <si>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</si>
  <si>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</si>
  <si>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</si>
  <si>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</si>
  <si>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</si>
  <si>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</si>
  <si>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</si>
  <si>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</si>
  <si>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</si>
  <si>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</si>
  <si>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</si>
  <si>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</si>
  <si>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</si>
  <si>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</si>
  <si>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</si>
  <si>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</si>
  <si>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</si>
  <si>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</si>
  <si>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</si>
  <si>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</si>
  <si>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</si>
  <si>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</si>
  <si>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</si>
  <si>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</si>
  <si>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</si>
  <si>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</si>
  <si>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</si>
  <si>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</si>
  <si>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</si>
  <si>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</si>
  <si>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</si>
  <si>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</si>
  <si>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</si>
  <si>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</si>
  <si>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</si>
  <si>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</si>
  <si>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</si>
  <si>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</si>
  <si>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</si>
  <si>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</si>
  <si>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</si>
  <si>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</si>
  <si>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</si>
  <si>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</si>
  <si>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</si>
  <si>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</si>
  <si>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</si>
  <si>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</si>
  <si>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</si>
  <si>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</si>
  <si>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</si>
  <si>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</si>
  <si>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</si>
  <si>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</si>
  <si>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</si>
  <si>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</si>
  <si>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</si>
  <si>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</si>
  <si>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</si>
  <si>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</si>
  <si>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</si>
  <si>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</si>
  <si>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</si>
  <si>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</si>
  <si>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</si>
  <si>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</si>
  <si>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</si>
  <si>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</si>
  <si>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</si>
  <si>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</si>
  <si>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</si>
  <si>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</si>
  <si>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</si>
  <si>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</si>
  <si>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</si>
  <si>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</si>
  <si>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</si>
  <si>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</si>
  <si>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</si>
  <si>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</si>
  <si>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</si>
  <si>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</si>
  <si>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</si>
  <si>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</si>
  <si>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</si>
  <si>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</si>
  <si>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</si>
  <si>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</si>
  <si>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</si>
  <si>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</si>
  <si>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</si>
  <si>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</si>
  <si>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</si>
  <si>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</si>
  <si>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</si>
  <si>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</si>
  <si>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</si>
  <si>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</si>
  <si>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</si>
  <si>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</si>
  <si>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</si>
  <si>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</si>
  <si>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</si>
  <si>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</si>
  <si>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</si>
  <si>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</si>
  <si>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</si>
  <si>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</si>
  <si>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</si>
  <si>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</si>
  <si>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</si>
  <si>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</si>
  <si>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</si>
  <si>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</si>
  <si>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</si>
  <si>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</si>
  <si>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</si>
  <si>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</si>
  <si>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</si>
  <si>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</si>
  <si>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</si>
  <si>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</si>
  <si>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</si>
  <si>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</si>
  <si>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</si>
  <si>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</si>
  <si>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</si>
  <si>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</si>
  <si>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</si>
  <si>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</si>
  <si>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</si>
  <si>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</si>
  <si>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</si>
  <si>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</si>
  <si>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</si>
  <si>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</si>
  <si>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</si>
  <si>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</si>
  <si>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</si>
  <si>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</si>
  <si>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</si>
  <si>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</si>
  <si>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</si>
  <si>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</si>
  <si>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</si>
  <si>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</si>
  <si>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</si>
  <si>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</si>
  <si>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</si>
  <si>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</si>
  <si>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</si>
  <si>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</si>
  <si>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</si>
  <si>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</si>
  <si>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</si>
  <si>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</si>
  <si>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</si>
  <si>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</si>
  <si>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</si>
  <si>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</si>
  <si>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</si>
  <si>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</si>
  <si>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</si>
  <si>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</si>
  <si>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</si>
  <si>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</si>
  <si>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</si>
  <si>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</si>
  <si>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</si>
  <si>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</si>
  <si>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</si>
  <si>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</si>
  <si>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</si>
  <si>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</si>
  <si>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</si>
  <si>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</si>
  <si>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</si>
  <si>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</si>
  <si>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</si>
  <si>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</si>
  <si>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</si>
  <si>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</si>
  <si>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</si>
  <si>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</si>
  <si>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</si>
  <si>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</si>
  <si>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</si>
  <si>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</si>
  <si>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</si>
  <si>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</si>
  <si>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</si>
  <si>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</si>
  <si>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</si>
  <si>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</si>
  <si>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</si>
  <si>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</si>
  <si>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</si>
  <si>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</si>
  <si>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</si>
  <si>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</si>
  <si>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</si>
  <si>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</si>
  <si>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</si>
  <si>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</si>
  <si>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</si>
  <si>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</si>
  <si>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</si>
  <si>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</si>
  <si>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</si>
  <si>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</si>
  <si>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</si>
  <si>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</si>
  <si>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</si>
  <si>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</si>
  <si>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</si>
  <si>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</si>
  <si>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</si>
  <si>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</si>
  <si>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</si>
  <si>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</si>
  <si>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</si>
  <si>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</si>
  <si>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</si>
  <si>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</si>
  <si>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</si>
  <si>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</si>
  <si>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</si>
  <si>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</si>
  <si>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</si>
  <si>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</si>
  <si>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</si>
  <si>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</si>
  <si>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</si>
  <si>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</si>
  <si>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</si>
  <si>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</si>
  <si>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</si>
  <si>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</si>
  <si>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</si>
  <si>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</si>
  <si>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</si>
  <si>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</si>
  <si>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</si>
  <si>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</si>
  <si>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</si>
  <si>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</si>
  <si>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</si>
  <si>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</si>
  <si>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</si>
  <si>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</si>
  <si>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</si>
  <si>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</si>
  <si>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</si>
  <si>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</si>
  <si>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</si>
  <si>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</si>
  <si>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</si>
  <si>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</si>
  <si>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</si>
  <si>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</si>
  <si>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</si>
  <si>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</si>
  <si>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</si>
  <si>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</si>
  <si>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</si>
  <si>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</si>
  <si>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</si>
  <si>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</si>
  <si>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</si>
  <si>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</si>
  <si>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</si>
  <si>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</si>
  <si>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</si>
  <si>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</si>
  <si>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</si>
  <si>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</si>
  <si>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</si>
  <si>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</si>
  <si>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</si>
  <si>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</si>
  <si>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</si>
  <si>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</si>
  <si>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</si>
  <si>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</si>
  <si>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</si>
  <si>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</si>
  <si>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</si>
  <si>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</si>
  <si>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</si>
  <si>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</si>
  <si>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</si>
  <si>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</si>
  <si>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</si>
  <si>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</si>
  <si>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</si>
  <si>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</si>
  <si>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</si>
  <si>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</si>
  <si>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</si>
  <si>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</si>
  <si>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</si>
  <si>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</si>
  <si>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</si>
  <si>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</si>
  <si>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</si>
  <si>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</si>
  <si>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</si>
  <si>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</si>
  <si>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</si>
  <si>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</si>
  <si>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</si>
  <si>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</si>
  <si>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</si>
  <si>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</si>
  <si>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</si>
  <si>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</si>
  <si>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</si>
  <si>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</si>
  <si>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</si>
  <si>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</si>
  <si>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</si>
  <si>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</si>
  <si>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</si>
  <si>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</si>
  <si>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</si>
  <si>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</si>
  <si>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</si>
  <si>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</si>
  <si>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</si>
  <si>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</si>
  <si>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</si>
  <si>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</si>
  <si>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</si>
  <si>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</si>
  <si>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</si>
  <si>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</si>
  <si>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</si>
  <si>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</si>
  <si>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</si>
  <si>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</si>
  <si>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</si>
  <si>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</si>
  <si>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</si>
  <si>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</si>
  <si>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</si>
  <si>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</si>
  <si>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</si>
  <si>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</si>
  <si>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</si>
  <si>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</si>
  <si>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</si>
  <si>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</si>
  <si>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</si>
  <si>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</si>
  <si>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</si>
  <si>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</si>
  <si>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</si>
  <si>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</si>
  <si>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</si>
  <si>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</si>
  <si>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</si>
  <si>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</si>
  <si>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</si>
  <si>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</si>
  <si>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</si>
  <si>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</si>
  <si>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</si>
  <si>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</si>
  <si>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</si>
  <si>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</si>
  <si>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</si>
  <si>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</si>
  <si>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</si>
  <si>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</si>
  <si>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</si>
  <si>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</si>
  <si>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</si>
  <si>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</si>
  <si>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</si>
  <si>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</si>
  <si>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</si>
  <si>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</si>
  <si>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</si>
  <si>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</si>
  <si>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</si>
  <si>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</si>
  <si>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</si>
  <si>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</si>
  <si>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</si>
  <si>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</si>
  <si>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</si>
  <si>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</si>
  <si>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</si>
  <si>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</si>
  <si>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</si>
  <si>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</si>
  <si>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</si>
  <si>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</si>
  <si>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</si>
  <si>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</si>
  <si>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</si>
  <si>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</si>
  <si>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</si>
  <si>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</si>
  <si>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</si>
  <si>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</si>
  <si>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</si>
  <si>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</si>
  <si>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</si>
  <si>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</si>
  <si>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</si>
  <si>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</si>
  <si>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</si>
  <si>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</si>
  <si>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</si>
  <si>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</si>
  <si>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</si>
  <si>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</si>
  <si>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</si>
  <si>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</si>
  <si>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</si>
  <si>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</si>
  <si>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</si>
  <si>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</si>
  <si>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</si>
  <si>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</si>
  <si>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</si>
  <si>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</si>
  <si>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</si>
  <si>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</si>
  <si>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</si>
  <si>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</si>
  <si>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</si>
  <si>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</si>
  <si>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</si>
  <si>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</si>
  <si>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</si>
  <si>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</si>
  <si>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</si>
  <si>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</si>
  <si>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</si>
  <si>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</si>
  <si>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</si>
  <si>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</si>
  <si>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</si>
  <si>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</si>
  <si>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</si>
  <si>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</si>
  <si>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</si>
  <si>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</si>
  <si>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</si>
  <si>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</si>
  <si>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</si>
  <si>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</si>
  <si>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</si>
  <si>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</si>
  <si>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</si>
  <si>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</si>
  <si>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</si>
  <si>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</si>
  <si>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</si>
  <si>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</si>
  <si>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</si>
  <si>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</si>
  <si>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</si>
  <si>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</si>
  <si>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</si>
  <si>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</si>
  <si>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</si>
  <si>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</si>
  <si>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</si>
  <si>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</si>
  <si>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</si>
  <si>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</si>
  <si>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</si>
  <si>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</si>
  <si>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</si>
  <si>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</si>
  <si>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</si>
  <si>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</si>
  <si>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</si>
  <si>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</si>
  <si>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</si>
  <si>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</si>
  <si>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</si>
  <si>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</si>
  <si>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</si>
  <si>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</si>
  <si>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</si>
  <si>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</si>
  <si>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</si>
  <si>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</si>
  <si>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</si>
  <si>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</si>
  <si>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</si>
  <si>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</si>
  <si>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</si>
  <si>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</si>
  <si>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</si>
  <si>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</si>
  <si>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</si>
  <si>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</si>
  <si>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</si>
  <si>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</si>
  <si>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</si>
  <si>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</si>
  <si>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</si>
  <si>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</si>
  <si>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</si>
  <si>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</si>
  <si>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</si>
  <si>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</si>
  <si>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</si>
  <si>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</si>
  <si>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</si>
  <si>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</si>
  <si>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</si>
  <si>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</si>
  <si>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</si>
  <si>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</si>
  <si>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</si>
  <si>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</si>
  <si>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</si>
  <si>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</si>
  <si>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</si>
  <si>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</si>
  <si>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</si>
  <si>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</si>
  <si>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</si>
  <si>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</si>
  <si>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</si>
  <si>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</si>
  <si>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</si>
  <si>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</si>
  <si>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</si>
  <si>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</si>
  <si>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</si>
  <si>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</si>
  <si>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</si>
  <si>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</si>
  <si>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</si>
  <si>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</si>
  <si>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</si>
  <si>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</si>
  <si>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</si>
  <si>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</si>
  <si>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</si>
  <si>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</si>
  <si>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</si>
  <si>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</si>
  <si>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</si>
  <si>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</si>
  <si>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</si>
  <si>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</si>
  <si>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</si>
  <si>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</si>
  <si>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</si>
  <si>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</si>
  <si>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</si>
  <si>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</si>
  <si>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</si>
  <si>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</si>
  <si>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</si>
  <si>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</si>
  <si>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</si>
  <si>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</si>
  <si>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</si>
  <si>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</si>
  <si>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</si>
  <si>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</si>
  <si>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</si>
  <si>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</si>
  <si>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</si>
  <si>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</si>
  <si>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</si>
  <si>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</si>
  <si>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</si>
  <si>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</si>
  <si>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</si>
  <si>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</si>
  <si>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</si>
  <si>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</si>
  <si>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</si>
  <si>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</si>
  <si>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</si>
  <si>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</si>
  <si>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</si>
  <si>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</si>
  <si>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</si>
  <si>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</si>
  <si>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</si>
  <si>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</si>
  <si>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</si>
  <si>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</si>
  <si>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</si>
  <si>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</si>
  <si>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</si>
  <si>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</si>
  <si>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</si>
  <si>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</si>
  <si>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</si>
  <si>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</si>
  <si>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</si>
  <si>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</si>
  <si>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</si>
  <si>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</si>
  <si>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</si>
  <si>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</si>
  <si>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</si>
  <si>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</si>
  <si>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</si>
  <si>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</si>
  <si>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</si>
  <si>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</si>
  <si>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</si>
  <si>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</si>
  <si>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</si>
  <si>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</si>
  <si>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</si>
  <si>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</si>
  <si>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</si>
  <si>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</si>
  <si>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</si>
  <si>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</si>
  <si>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</si>
  <si>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</si>
  <si>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</si>
  <si>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</si>
  <si>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</si>
  <si>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</si>
  <si>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</si>
  <si>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</si>
  <si>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</si>
  <si>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</si>
  <si>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</si>
  <si>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</si>
  <si>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</si>
  <si>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</si>
  <si>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</si>
  <si>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</si>
  <si>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</si>
  <si>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</si>
  <si>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</si>
  <si>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</si>
  <si>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</si>
  <si>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</si>
  <si>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</si>
  <si>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</si>
  <si>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</si>
  <si>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</si>
  <si>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</si>
  <si>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</si>
  <si>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</si>
  <si>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</si>
  <si>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</si>
  <si>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</si>
  <si>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</si>
  <si>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</si>
  <si>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</si>
  <si>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</si>
  <si>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</si>
  <si>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</si>
  <si>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</si>
  <si>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</si>
  <si>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</si>
  <si>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</si>
  <si>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</si>
  <si>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</si>
  <si>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</si>
  <si>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</si>
  <si>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</si>
  <si>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</si>
  <si>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</si>
  <si>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</si>
  <si>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</si>
  <si>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</si>
  <si>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</si>
  <si>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</si>
  <si>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</si>
  <si>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</si>
  <si>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</si>
  <si>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</si>
  <si>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</si>
  <si>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</si>
  <si>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</si>
  <si>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</si>
  <si>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</si>
  <si>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</si>
  <si>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</si>
  <si>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</si>
  <si>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</si>
  <si>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</si>
  <si>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</si>
  <si>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</si>
  <si>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</si>
  <si>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</si>
  <si>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</si>
  <si>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</si>
  <si>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</si>
  <si>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</si>
  <si>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</si>
  <si>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</si>
  <si>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</si>
  <si>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</si>
  <si>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</si>
  <si>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</si>
  <si>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</si>
  <si>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</si>
  <si>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</si>
  <si>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</si>
  <si>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</si>
  <si>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</si>
  <si>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</si>
  <si>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</si>
  <si>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</si>
  <si>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</si>
  <si>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</si>
  <si>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</si>
  <si>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</si>
  <si>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</si>
  <si>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</si>
  <si>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</si>
  <si>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</si>
  <si>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</si>
  <si>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</si>
  <si>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</si>
  <si>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</si>
  <si>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</si>
  <si>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</si>
  <si>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</si>
  <si>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</si>
  <si>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</si>
  <si>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</si>
  <si>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</si>
  <si>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</si>
  <si>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</si>
  <si>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</si>
  <si>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</si>
  <si>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</si>
  <si>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</si>
  <si>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</si>
  <si>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</si>
  <si>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</si>
  <si>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</si>
  <si>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</si>
  <si>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</si>
  <si>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</si>
  <si>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</si>
  <si>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</si>
  <si>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</si>
  <si>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</si>
  <si>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</si>
  <si>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</si>
  <si>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</si>
  <si>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</si>
  <si>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</si>
  <si>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</si>
  <si>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</si>
  <si>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</si>
  <si>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</si>
  <si>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</si>
  <si>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</si>
  <si>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</si>
  <si>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</si>
  <si>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</si>
  <si>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</si>
  <si>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</si>
  <si>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</si>
  <si>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</si>
  <si>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</si>
  <si>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</si>
  <si>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</si>
  <si>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</si>
  <si>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</si>
  <si>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</si>
  <si>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</si>
  <si>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</si>
  <si>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</si>
  <si>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</si>
  <si>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</si>
  <si>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</si>
  <si>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</si>
  <si>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</si>
  <si>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</si>
  <si>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</si>
  <si>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</si>
  <si>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</si>
  <si>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</si>
  <si>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</si>
  <si>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</si>
  <si>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</si>
  <si>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</si>
  <si>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</si>
  <si>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</si>
  <si>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</si>
  <si>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</si>
  <si>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</si>
  <si>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</si>
  <si>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</si>
  <si>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</si>
  <si>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</si>
  <si>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</si>
  <si>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</si>
  <si>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</si>
  <si>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</si>
  <si>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</si>
  <si>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</si>
  <si>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</si>
  <si>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</si>
  <si>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</si>
  <si>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</si>
  <si>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</si>
  <si>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</si>
  <si>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</si>
  <si>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</si>
  <si>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</si>
  <si>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</si>
  <si>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</si>
  <si>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</si>
  <si>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</si>
  <si>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</si>
  <si>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</si>
  <si>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</si>
  <si>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</si>
  <si>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</si>
  <si>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</si>
  <si>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</si>
  <si>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</si>
  <si>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</si>
  <si>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</si>
  <si>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</si>
  <si>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</si>
  <si>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</si>
  <si>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</si>
  <si>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</si>
  <si>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</si>
  <si>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</si>
  <si>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</si>
  <si>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</si>
  <si>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</si>
  <si>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</si>
  <si>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</si>
  <si>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</si>
  <si>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</si>
  <si>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</si>
  <si>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</si>
  <si>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</si>
  <si>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</si>
  <si>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</si>
  <si>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</si>
  <si>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</si>
  <si>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</si>
  <si>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</si>
  <si>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</si>
  <si>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</si>
  <si>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</si>
  <si>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</si>
  <si>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</si>
  <si>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</si>
  <si>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</si>
  <si>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</si>
  <si>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</si>
  <si>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</si>
  <si>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</si>
  <si>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</si>
  <si>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</si>
  <si>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</si>
  <si>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</si>
  <si>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</si>
  <si>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</si>
  <si>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</si>
  <si>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</si>
  <si>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</si>
  <si>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</si>
  <si>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</si>
  <si>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</si>
  <si>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</si>
  <si>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</si>
  <si>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</si>
  <si>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</si>
  <si>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</si>
  <si>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</si>
  <si>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</si>
  <si>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</si>
  <si>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</si>
  <si>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</si>
  <si>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</si>
  <si>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</si>
  <si>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</si>
  <si>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</si>
  <si>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</si>
  <si>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</si>
  <si>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</si>
  <si>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</si>
  <si>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</si>
  <si>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</si>
  <si>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</si>
  <si>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</si>
  <si>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</si>
  <si>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</si>
  <si>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</si>
  <si>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</si>
  <si>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</si>
  <si>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</si>
  <si>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</si>
  <si>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</si>
  <si>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</si>
  <si>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</si>
  <si>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</si>
  <si>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</si>
  <si>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</si>
  <si>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</si>
  <si>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</si>
  <si>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</si>
  <si>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</si>
  <si>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</si>
  <si>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</si>
  <si>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</si>
  <si>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</si>
  <si>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</si>
  <si>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</si>
  <si>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</si>
  <si>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</si>
  <si>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</si>
  <si>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</si>
  <si>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</si>
  <si>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</si>
  <si>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</si>
  <si>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</si>
  <si>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</si>
  <si>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</si>
  <si>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</si>
  <si>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</si>
  <si>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</si>
  <si>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</si>
  <si>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</si>
  <si>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</si>
  <si>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</si>
  <si>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</si>
  <si>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</si>
  <si>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</si>
  <si>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</si>
  <si>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</si>
  <si>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</si>
  <si>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</si>
  <si>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</si>
  <si>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</si>
  <si>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</si>
  <si>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</si>
  <si>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</si>
  <si>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</si>
  <si>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</si>
  <si>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</si>
  <si>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</si>
  <si>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</si>
  <si>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</si>
  <si>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</si>
  <si>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</si>
  <si>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</si>
  <si>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</si>
  <si>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</si>
  <si>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</si>
  <si>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</si>
  <si>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</si>
  <si>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</si>
  <si>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</si>
  <si>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</si>
  <si>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</si>
  <si>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</si>
  <si>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</si>
  <si>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</si>
  <si>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</si>
  <si>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</si>
  <si>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</si>
  <si>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</si>
  <si>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</si>
  <si>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</si>
  <si>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</si>
  <si>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</si>
  <si>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</si>
  <si>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</si>
  <si>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</si>
  <si>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</si>
  <si>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</si>
  <si>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</si>
  <si>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</si>
  <si>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</si>
  <si>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</si>
  <si>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</si>
  <si>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</si>
  <si>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</si>
  <si>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</si>
  <si>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</si>
  <si>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</si>
  <si>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</si>
  <si>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</si>
  <si>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</si>
  <si>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</si>
  <si>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</si>
  <si>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</si>
  <si>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</si>
  <si>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</si>
  <si>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</si>
  <si>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</si>
  <si>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</si>
  <si>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</si>
  <si>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</si>
  <si>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</si>
  <si>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</si>
  <si>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</si>
  <si>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</si>
  <si>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</si>
  <si>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</si>
  <si>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</si>
  <si>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</si>
  <si>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</si>
  <si>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</si>
  <si>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</si>
  <si>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</si>
  <si>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</si>
  <si>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</si>
  <si>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</si>
  <si>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</si>
  <si>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</si>
  <si>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</si>
  <si>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</si>
  <si>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</si>
  <si>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</si>
  <si>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</si>
  <si>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</si>
  <si>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</si>
  <si>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</si>
  <si>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</si>
  <si>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</si>
  <si>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</si>
  <si>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</si>
  <si>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</si>
  <si>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</si>
  <si>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</si>
  <si>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</si>
  <si>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</si>
  <si>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</si>
  <si>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</si>
  <si>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</si>
  <si>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</si>
  <si>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</si>
  <si>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</si>
  <si>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</si>
  <si>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</si>
  <si>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</si>
  <si>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</si>
  <si>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</si>
  <si>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</si>
  <si>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</si>
  <si>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</si>
  <si>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</si>
  <si>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</si>
  <si>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</si>
  <si>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</si>
  <si>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</si>
  <si>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</si>
  <si>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</si>
  <si>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</si>
  <si>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</si>
  <si>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</si>
  <si>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</si>
  <si>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</si>
  <si>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</si>
  <si>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</si>
  <si>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</si>
  <si>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</si>
  <si>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</si>
  <si>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</si>
  <si>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</si>
  <si>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</si>
  <si>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</si>
  <si>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</si>
  <si>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</si>
  <si>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</si>
  <si>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</si>
  <si>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</si>
  <si>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</si>
  <si>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</si>
  <si>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</si>
  <si>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</si>
  <si>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</si>
  <si>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</si>
  <si>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</si>
  <si>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</si>
  <si>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</si>
  <si>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</si>
  <si>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</si>
  <si>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</si>
  <si>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</si>
  <si>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</si>
  <si>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</si>
  <si>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</si>
  <si>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</si>
  <si>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</si>
  <si>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</si>
  <si>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</si>
  <si>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</si>
  <si>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</si>
  <si>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</si>
  <si>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</si>
  <si>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</si>
  <si>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</si>
  <si>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</si>
  <si>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</si>
  <si>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</si>
  <si>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</si>
  <si>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</si>
  <si>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</si>
  <si>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</si>
  <si>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</si>
  <si>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</si>
  <si>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</si>
  <si>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</si>
  <si>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</si>
  <si>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</si>
  <si>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</si>
  <si>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</si>
  <si>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</si>
  <si>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</si>
  <si>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</si>
  <si>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</si>
  <si>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</si>
  <si>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</si>
  <si>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</si>
  <si>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</si>
  <si>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</si>
  <si>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</si>
  <si>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</si>
  <si>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</si>
  <si>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</si>
  <si>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</si>
  <si>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</si>
  <si>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</si>
  <si>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</si>
  <si>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</si>
  <si>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</si>
  <si>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</si>
  <si>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</si>
  <si>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</si>
  <si>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</si>
  <si>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</si>
  <si>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</si>
  <si>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</si>
  <si>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</si>
  <si>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</si>
  <si>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</si>
  <si>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</si>
  <si>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</si>
  <si>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</si>
  <si>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</si>
  <si>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</si>
  <si>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</si>
  <si>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</si>
  <si>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</si>
  <si>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</si>
  <si>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</si>
  <si>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</si>
  <si>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</si>
  <si>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</si>
  <si>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</si>
  <si>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</si>
  <si>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</si>
  <si>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</si>
  <si>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</si>
  <si>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</si>
  <si>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</si>
  <si>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</si>
  <si>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</si>
  <si>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</si>
  <si>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</si>
  <si>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</si>
  <si>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</si>
  <si>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</si>
  <si>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</si>
  <si>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</si>
  <si>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</si>
  <si>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</si>
  <si>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</si>
  <si>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</si>
  <si>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</si>
  <si>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</si>
  <si>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</si>
  <si>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</si>
  <si>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</si>
  <si>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</si>
  <si>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</si>
  <si>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</si>
  <si>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</si>
  <si>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</si>
  <si>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</si>
  <si>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</si>
  <si>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</si>
  <si>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</si>
  <si>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</si>
  <si>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</si>
  <si>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</si>
  <si>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</si>
  <si>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</si>
  <si>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</si>
  <si>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</si>
  <si>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</si>
  <si>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</si>
  <si>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</si>
  <si>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</si>
  <si>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</si>
  <si>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</si>
  <si>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</si>
  <si>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</si>
  <si>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</si>
  <si>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</si>
  <si>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</si>
  <si>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</si>
  <si>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</si>
  <si>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</si>
  <si>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</si>
  <si>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</si>
  <si>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</si>
  <si>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</si>
  <si>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</si>
  <si>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</si>
  <si>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</si>
  <si>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</si>
  <si>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</si>
  <si>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</si>
  <si>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</si>
  <si>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</si>
  <si>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</si>
  <si>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</si>
  <si>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</si>
  <si>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</si>
  <si>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</si>
  <si>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</si>
  <si>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</si>
  <si>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</si>
  <si>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</si>
  <si>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</si>
  <si>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</si>
  <si>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</si>
  <si>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</si>
  <si>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</si>
  <si>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</si>
  <si>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</si>
  <si>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</si>
  <si>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</si>
  <si>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</si>
  <si>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</si>
  <si>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</si>
  <si>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</si>
  <si>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</si>
  <si>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</si>
  <si>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</si>
  <si>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</si>
  <si>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</si>
  <si>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</si>
  <si>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</si>
  <si>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</si>
  <si>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</si>
  <si>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</si>
  <si>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</si>
  <si>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</si>
  <si>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</si>
  <si>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</si>
  <si>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</si>
  <si>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</si>
  <si>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</si>
  <si>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</si>
  <si>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</si>
  <si>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</si>
  <si>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</si>
  <si>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</si>
  <si>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</si>
  <si>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</si>
  <si>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</si>
  <si>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</si>
  <si>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</si>
  <si>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</si>
  <si>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</si>
  <si>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</si>
  <si>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</si>
  <si>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</si>
  <si>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</si>
  <si>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</si>
  <si>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</si>
  <si>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</si>
  <si>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</si>
  <si>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</si>
  <si>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</si>
  <si>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</si>
  <si>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</si>
  <si>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</si>
  <si>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</si>
  <si>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</si>
  <si>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</si>
  <si>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</si>
  <si>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</si>
  <si>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</si>
  <si>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</si>
  <si>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</si>
  <si>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</si>
  <si>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</si>
  <si>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</si>
  <si>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</si>
  <si>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</si>
  <si>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</si>
  <si>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</si>
  <si>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</si>
  <si>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</si>
  <si>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</si>
  <si>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</si>
  <si>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</si>
  <si>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</si>
  <si>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</si>
  <si>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</si>
  <si>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</si>
  <si>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</si>
  <si>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</si>
  <si>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</si>
  <si>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</si>
  <si>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</si>
  <si>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</si>
  <si>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</si>
  <si>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</si>
  <si>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</si>
  <si>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</si>
  <si>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</si>
  <si>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</si>
  <si>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</si>
  <si>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</si>
  <si>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</si>
  <si>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</si>
  <si>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</si>
  <si>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</si>
  <si>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</si>
  <si>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</si>
  <si>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</si>
  <si>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</si>
  <si>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</si>
  <si>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</si>
  <si>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</si>
  <si>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</si>
  <si>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</si>
  <si>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</si>
  <si>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</si>
  <si>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</si>
  <si>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</si>
  <si>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</si>
  <si>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</si>
  <si>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</si>
  <si>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</si>
  <si>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</si>
  <si>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</si>
  <si>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</si>
  <si>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</si>
  <si>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</si>
  <si>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</si>
  <si>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</si>
  <si>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</si>
  <si>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</si>
  <si>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</si>
  <si>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</si>
  <si>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</si>
  <si>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</si>
  <si>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</si>
  <si>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</si>
  <si>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</si>
  <si>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</si>
  <si>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</si>
  <si>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</si>
  <si>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</si>
  <si>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</si>
  <si>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</si>
  <si>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</si>
  <si>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</si>
  <si>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</si>
  <si>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</si>
  <si>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</si>
  <si>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</si>
  <si>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</si>
  <si>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</si>
  <si>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</si>
  <si>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</si>
  <si>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</si>
  <si>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</si>
  <si>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</si>
  <si>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</si>
  <si>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</si>
  <si>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</si>
  <si>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</si>
  <si>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</si>
  <si>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</si>
  <si>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</si>
  <si>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</si>
  <si>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</si>
  <si>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</si>
  <si>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</si>
  <si>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</si>
  <si>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</si>
  <si>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</si>
  <si>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</si>
  <si>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</si>
  <si>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</si>
  <si>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</si>
  <si>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</si>
  <si>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</si>
  <si>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</si>
  <si>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</si>
  <si>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</si>
  <si>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</si>
  <si>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</si>
  <si>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</si>
  <si>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</si>
  <si>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</si>
  <si>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</si>
  <si>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</si>
  <si>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</si>
  <si>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</si>
  <si>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</si>
  <si>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</si>
  <si>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</si>
  <si>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</si>
  <si>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</si>
  <si>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</si>
  <si>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</si>
  <si>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</si>
  <si>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</si>
  <si>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</si>
  <si>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</si>
  <si>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</si>
  <si>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</si>
  <si>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</si>
  <si>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</si>
  <si>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</si>
  <si>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</si>
  <si>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</si>
  <si>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</si>
  <si>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</si>
  <si>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</si>
  <si>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</si>
  <si>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</si>
  <si>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</si>
  <si>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</si>
  <si>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</si>
  <si>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</si>
  <si>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</si>
  <si>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</si>
  <si>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</si>
  <si>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</si>
  <si>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</si>
  <si>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</si>
  <si>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</si>
  <si>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</si>
  <si>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</si>
  <si>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</si>
  <si>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</si>
  <si>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</si>
  <si>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</si>
  <si>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</si>
  <si>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</si>
  <si>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</si>
  <si>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</si>
  <si>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</si>
  <si>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</si>
  <si>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</si>
  <si>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</si>
  <si>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</si>
  <si>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</si>
  <si>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</si>
  <si>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</si>
  <si>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</si>
  <si>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</si>
  <si>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</si>
  <si>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</si>
  <si>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</si>
  <si>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</si>
  <si>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</si>
  <si>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</si>
  <si>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</si>
  <si>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</si>
  <si>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</si>
  <si>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</si>
  <si>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</si>
  <si>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</si>
  <si>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</si>
  <si>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</si>
  <si>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</si>
  <si>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</si>
  <si>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</si>
  <si>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</si>
  <si>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</si>
  <si>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</si>
  <si>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</si>
  <si>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</si>
  <si>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</si>
  <si>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</si>
  <si>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</si>
  <si>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</si>
  <si>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</si>
  <si>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</si>
  <si>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</si>
  <si>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</si>
  <si>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</si>
  <si>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</si>
  <si>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</si>
  <si>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</si>
  <si>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</si>
  <si>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</si>
  <si>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</si>
  <si>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</si>
  <si>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</si>
  <si>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</si>
  <si>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</si>
  <si>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</si>
  <si>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</si>
  <si>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</si>
  <si>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</si>
  <si>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</si>
  <si>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</si>
  <si>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</si>
  <si>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</si>
  <si>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</si>
  <si>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</si>
  <si>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</si>
  <si>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</si>
  <si>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</si>
  <si>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</si>
  <si>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</si>
  <si>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</si>
  <si>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</si>
  <si>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</si>
  <si>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</si>
  <si>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</si>
  <si>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</si>
  <si>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</si>
  <si>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</si>
  <si>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</si>
  <si>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</si>
  <si>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</si>
  <si>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</si>
  <si>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</si>
  <si>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</si>
  <si>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</si>
  <si>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</si>
  <si>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</si>
  <si>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</si>
  <si>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</si>
  <si>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</si>
  <si>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</si>
  <si>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</si>
  <si>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</si>
  <si>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</si>
  <si>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</si>
  <si>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</si>
  <si>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</si>
  <si>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</si>
  <si>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</si>
  <si>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</si>
  <si>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</si>
  <si>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</si>
  <si>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</si>
  <si>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</si>
  <si>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</si>
  <si>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</si>
  <si>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</si>
  <si>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</si>
  <si>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</si>
  <si>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</si>
  <si>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</si>
  <si>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</si>
  <si>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</si>
  <si>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</si>
  <si>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</si>
  <si>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</si>
  <si>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</si>
  <si>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</si>
  <si>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</si>
  <si>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</si>
  <si>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</si>
  <si>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</si>
  <si>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</si>
  <si>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</si>
  <si>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</si>
  <si>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</si>
  <si>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</si>
  <si>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</si>
  <si>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</si>
  <si>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</si>
  <si>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</si>
  <si>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</si>
  <si>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</si>
  <si>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</si>
  <si>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</si>
  <si>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</si>
  <si>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</si>
  <si>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</si>
  <si>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</si>
  <si>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</si>
  <si>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</si>
  <si>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</si>
  <si>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</si>
  <si>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</si>
  <si>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</si>
  <si>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</si>
  <si>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</si>
  <si>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</si>
  <si>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</si>
  <si>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</si>
  <si>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</si>
  <si>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</si>
  <si>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</si>
  <si>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</si>
  <si>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</si>
  <si>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</si>
  <si>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</si>
  <si>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</si>
  <si>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</si>
  <si>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</si>
  <si>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</si>
  <si>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</si>
  <si>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</si>
  <si>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</si>
  <si>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</si>
  <si>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</si>
  <si>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</si>
  <si>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</si>
  <si>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</si>
  <si>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</si>
  <si>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</si>
  <si>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</si>
  <si>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</si>
  <si>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</si>
  <si>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</si>
  <si>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</si>
  <si>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</si>
  <si>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</si>
  <si>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</si>
  <si>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</si>
  <si>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</si>
  <si>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</si>
  <si>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</si>
  <si>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</si>
  <si>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</si>
  <si>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</si>
  <si>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</si>
  <si>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</si>
  <si>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</si>
  <si>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</si>
  <si>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</si>
  <si>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</si>
  <si>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</si>
  <si>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</si>
  <si>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</si>
  <si>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</si>
  <si>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</si>
  <si>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</si>
  <si>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</si>
  <si>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</si>
  <si>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</si>
  <si>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</si>
  <si>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</si>
  <si>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</si>
  <si>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</si>
  <si>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</si>
  <si>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</si>
  <si>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</si>
  <si>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</si>
  <si>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</si>
  <si>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</si>
  <si>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</si>
  <si>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</si>
  <si>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</si>
  <si>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</si>
  <si>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</si>
  <si>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</si>
  <si>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</si>
  <si>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</si>
  <si>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</si>
  <si>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</si>
  <si>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</si>
  <si>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</si>
  <si>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</si>
  <si>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</si>
  <si>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</si>
  <si>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</si>
  <si>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</si>
  <si>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</si>
  <si>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</si>
  <si>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</si>
  <si>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</si>
  <si>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</si>
  <si>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</si>
  <si>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</si>
  <si>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</si>
  <si>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</si>
  <si>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</si>
  <si>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</si>
  <si>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</si>
  <si>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</si>
  <si>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</si>
  <si>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</si>
  <si>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</si>
  <si>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</si>
  <si>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</si>
  <si>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</si>
  <si>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</si>
  <si>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</si>
  <si>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</si>
  <si>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</si>
  <si>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</si>
  <si>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</si>
  <si>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</si>
  <si>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</si>
  <si>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</si>
  <si>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</si>
  <si>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</si>
  <si>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</si>
  <si>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</si>
  <si>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</si>
  <si>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</si>
  <si>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</si>
  <si>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</si>
  <si>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</si>
  <si>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</si>
  <si>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</si>
  <si>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</si>
  <si>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</si>
  <si>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</si>
  <si>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</si>
  <si>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</si>
  <si>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</si>
  <si>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</si>
  <si>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</si>
  <si>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</si>
  <si>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</si>
  <si>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</si>
  <si>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</si>
  <si>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</si>
  <si>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</si>
  <si>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</si>
  <si>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</si>
  <si>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</si>
  <si>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</si>
  <si>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</si>
  <si>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</si>
  <si>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</si>
  <si>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</si>
  <si>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</si>
  <si>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</si>
  <si>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</si>
  <si>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</si>
  <si>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</si>
  <si>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</si>
  <si>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</si>
  <si>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</si>
  <si>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</si>
  <si>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</si>
  <si>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</si>
  <si>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</si>
  <si>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</si>
  <si>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</si>
  <si>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</si>
  <si>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</si>
  <si>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</si>
  <si>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</si>
  <si>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</si>
  <si>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</si>
  <si>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</si>
  <si>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</si>
  <si>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</si>
  <si>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</si>
  <si>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</si>
  <si>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</si>
  <si>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</si>
  <si>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</si>
  <si>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</si>
  <si>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</si>
  <si>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</si>
  <si>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</si>
  <si>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</si>
  <si>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</si>
  <si>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</si>
  <si>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</si>
  <si>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</si>
  <si>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</si>
  <si>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</si>
  <si>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</si>
  <si>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</si>
  <si>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</si>
  <si>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</si>
  <si>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</si>
  <si>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</si>
  <si>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</si>
  <si>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</si>
  <si>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</si>
  <si>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</si>
  <si>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</si>
  <si>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</si>
  <si>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</si>
  <si>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</si>
  <si>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</si>
  <si>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</si>
  <si>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</si>
  <si>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</si>
  <si>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</si>
  <si>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</si>
  <si>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</si>
  <si>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</si>
  <si>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</si>
  <si>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</si>
  <si>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</si>
  <si>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</si>
  <si>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</si>
  <si>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</si>
  <si>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</si>
  <si>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</si>
  <si>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</si>
  <si>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</si>
  <si>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</si>
  <si>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</si>
  <si>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</si>
  <si>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</si>
  <si>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</si>
  <si>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</si>
  <si>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</si>
  <si>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</si>
  <si>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</si>
  <si>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</si>
  <si>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</si>
  <si>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</si>
  <si>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</si>
  <si>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</si>
  <si>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</si>
  <si>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</si>
  <si>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</si>
  <si>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</si>
  <si>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</si>
  <si>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</si>
  <si>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</si>
  <si>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</si>
  <si>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</si>
  <si>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</si>
  <si>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</si>
  <si>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</si>
  <si>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</si>
  <si>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</si>
  <si>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</si>
  <si>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</si>
  <si>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</si>
  <si>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</si>
  <si>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</si>
  <si>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</si>
  <si>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</si>
  <si>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</si>
  <si>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</si>
  <si>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</si>
  <si>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</si>
  <si>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</si>
  <si>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</si>
  <si>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</si>
  <si>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</si>
  <si>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</si>
  <si>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</si>
  <si>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</si>
  <si>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</si>
  <si>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</si>
  <si>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</si>
  <si>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</si>
  <si>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</si>
  <si>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</si>
  <si>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</si>
  <si>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</si>
  <si>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</si>
  <si>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</si>
  <si>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</si>
  <si>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</si>
  <si>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</si>
  <si>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</si>
  <si>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</si>
  <si>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</si>
  <si>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</si>
  <si>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</si>
  <si>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</si>
  <si>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</si>
  <si>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</si>
  <si>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</si>
  <si>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</si>
  <si>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</si>
  <si>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</si>
  <si>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</si>
  <si>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</si>
  <si>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</si>
  <si>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</si>
  <si>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</si>
  <si>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</si>
  <si>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</si>
  <si>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</si>
  <si>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</si>
  <si>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</si>
  <si>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</si>
  <si>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</si>
  <si>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</si>
  <si>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</si>
  <si>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</si>
  <si>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</si>
  <si>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</si>
  <si>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</si>
  <si>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</si>
  <si>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</si>
  <si>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</si>
  <si>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</si>
  <si>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</si>
  <si>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</si>
  <si>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</si>
  <si>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</si>
  <si>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</si>
  <si>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</si>
  <si>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</si>
  <si>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</si>
  <si>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</si>
  <si>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</si>
  <si>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</si>
  <si>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</si>
  <si>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</si>
  <si>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</si>
  <si>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</si>
  <si>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</si>
  <si>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</si>
  <si>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</si>
  <si>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</si>
  <si>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</si>
  <si>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</si>
  <si>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</si>
  <si>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</si>
  <si>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</si>
  <si>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</si>
  <si>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</si>
  <si>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</si>
  <si>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</si>
  <si>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</si>
  <si>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</si>
  <si>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</si>
  <si>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</si>
  <si>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</si>
  <si>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</si>
  <si>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</si>
  <si>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</si>
  <si>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</si>
  <si>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</si>
  <si>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</si>
  <si>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</si>
  <si>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</si>
  <si>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</si>
  <si>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</si>
  <si>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</si>
  <si>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</si>
  <si>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</si>
  <si>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</si>
  <si>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</si>
  <si>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</si>
  <si>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</si>
  <si>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</si>
  <si>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</si>
  <si>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</si>
  <si>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</si>
  <si>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</si>
  <si>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</si>
  <si>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</si>
  <si>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</si>
  <si>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</si>
  <si>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</si>
  <si>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</si>
  <si>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</si>
  <si>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</si>
  <si>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</si>
  <si>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</si>
  <si>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</si>
  <si>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</si>
  <si>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</si>
  <si>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</si>
  <si>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</si>
  <si>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</si>
  <si>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</si>
  <si>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</si>
  <si>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</si>
  <si>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</si>
  <si>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</si>
  <si>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</si>
  <si>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</si>
  <si>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</si>
  <si>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</si>
  <si>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</si>
  <si>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</si>
  <si>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</si>
  <si>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</si>
  <si>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</si>
  <si>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</si>
  <si>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</si>
  <si>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</si>
  <si>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</si>
  <si>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</si>
  <si>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</si>
  <si>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</si>
  <si>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</si>
  <si>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</si>
  <si>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</si>
  <si>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</si>
  <si>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</si>
  <si>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</si>
  <si>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</si>
  <si>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</si>
  <si>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</si>
  <si>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</si>
  <si>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</si>
  <si>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</si>
  <si>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</si>
  <si>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</si>
  <si>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</si>
  <si>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</si>
  <si>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</si>
  <si>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</si>
  <si>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</si>
  <si>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</si>
  <si>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</si>
  <si>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</si>
  <si>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</si>
  <si>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</si>
  <si>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</si>
  <si>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</si>
  <si>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</si>
  <si>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</si>
  <si>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</si>
  <si>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</si>
  <si>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</si>
  <si>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</si>
  <si>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</si>
  <si>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</si>
  <si>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</si>
  <si>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</si>
  <si>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</si>
  <si>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</si>
  <si>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</si>
  <si>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</si>
  <si>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</si>
  <si>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</si>
  <si>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</si>
  <si>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</si>
  <si>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</si>
  <si>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</si>
  <si>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</si>
  <si>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</si>
  <si>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</si>
  <si>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</si>
  <si>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</si>
  <si>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</si>
  <si>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</si>
  <si>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</si>
  <si>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</si>
  <si>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</si>
  <si>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</si>
  <si>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</si>
  <si>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</si>
  <si>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</si>
  <si>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</si>
  <si>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</si>
  <si>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</si>
  <si>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</si>
  <si>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</si>
  <si>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</si>
  <si>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</si>
  <si>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</si>
  <si>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</si>
  <si>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</si>
  <si>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</si>
  <si>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</si>
  <si>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</si>
  <si>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</si>
  <si>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</si>
  <si>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</si>
  <si>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</si>
  <si>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</si>
  <si>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</si>
  <si>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</si>
  <si>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</si>
  <si>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</si>
  <si>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</si>
  <si>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</si>
  <si>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</si>
  <si>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</si>
  <si>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</si>
  <si>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</si>
  <si>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</si>
  <si>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</si>
  <si>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</si>
  <si>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</si>
  <si>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</si>
  <si>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</si>
  <si>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</si>
  <si>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</si>
  <si>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</si>
  <si>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</si>
  <si>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</si>
  <si>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</si>
  <si>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</si>
  <si>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</si>
  <si>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</si>
  <si>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</si>
  <si>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</si>
  <si>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</si>
  <si>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</si>
  <si>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</si>
  <si>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</si>
  <si>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</si>
  <si>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</si>
  <si>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</si>
  <si>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</si>
  <si>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</si>
  <si>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</si>
  <si>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</si>
  <si>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</si>
  <si>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</si>
  <si>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</si>
  <si>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</si>
  <si>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</si>
  <si>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</si>
  <si>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</si>
  <si>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</si>
  <si>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</si>
  <si>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</si>
  <si>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</si>
  <si>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</si>
  <si>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</si>
  <si>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</si>
  <si>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</si>
  <si>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</si>
  <si>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</si>
  <si>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</si>
  <si>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</si>
  <si>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</si>
  <si>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</si>
  <si>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</si>
  <si>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</si>
  <si>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</si>
  <si>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</si>
  <si>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</si>
  <si>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</si>
  <si>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</si>
  <si>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</si>
  <si>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</si>
  <si>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</si>
  <si>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</si>
  <si>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</si>
  <si>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</si>
  <si>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</si>
  <si>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</si>
  <si>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</si>
  <si>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</si>
  <si>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</si>
  <si>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</si>
  <si>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</si>
  <si>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</si>
  <si>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</si>
  <si>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</si>
  <si>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</si>
  <si>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</si>
  <si>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</si>
  <si>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</si>
  <si>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</si>
  <si>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</si>
  <si>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</si>
  <si>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</si>
  <si>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</si>
  <si>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</si>
  <si>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</si>
  <si>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</si>
  <si>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</si>
  <si>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</si>
  <si>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</si>
  <si>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</si>
  <si>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</si>
  <si>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</si>
  <si>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</si>
  <si>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</si>
  <si>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</si>
  <si>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</si>
  <si>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</si>
  <si>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</si>
  <si>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</si>
  <si>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</si>
  <si>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</si>
  <si>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</si>
  <si>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</si>
  <si>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</si>
  <si>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</si>
  <si>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</si>
  <si>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</si>
  <si>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</si>
  <si>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</si>
  <si>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</si>
  <si>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</si>
  <si>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</si>
  <si>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</si>
  <si>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</si>
  <si>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</si>
  <si>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</si>
  <si>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</si>
  <si>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</si>
  <si>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</si>
  <si>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</si>
  <si>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</si>
  <si>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</si>
  <si>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</si>
  <si>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</si>
  <si>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</si>
  <si>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</si>
  <si>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</si>
  <si>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</si>
  <si>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</si>
  <si>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</si>
  <si>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</si>
  <si>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</si>
  <si>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</si>
  <si>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</si>
  <si>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</si>
  <si>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</si>
  <si>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</si>
  <si>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</si>
  <si>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</si>
  <si>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</si>
  <si>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</si>
  <si>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</si>
  <si>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</si>
  <si>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</si>
  <si>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</si>
  <si>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</si>
  <si>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</si>
  <si>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</si>
  <si>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</si>
  <si>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</si>
  <si>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</si>
  <si>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</si>
  <si>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</si>
  <si>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</si>
  <si>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</si>
  <si>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</si>
  <si>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</si>
  <si>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</si>
  <si>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</si>
  <si>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</si>
  <si>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</si>
  <si>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</si>
  <si>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</si>
  <si>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</si>
  <si>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</si>
  <si>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</si>
  <si>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</si>
  <si>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</si>
  <si>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</si>
  <si>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</si>
  <si>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</si>
  <si>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</si>
  <si>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</si>
  <si>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</si>
  <si>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</si>
  <si>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</si>
  <si>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</si>
  <si>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</si>
  <si>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</si>
  <si>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</si>
  <si>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</si>
  <si>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</si>
  <si>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</si>
  <si>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</si>
  <si>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</si>
  <si>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</si>
  <si>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</si>
  <si>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</si>
  <si>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</si>
  <si>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</si>
  <si>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</si>
  <si>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</si>
  <si>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</si>
  <si>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</si>
  <si>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</si>
  <si>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</si>
  <si>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</si>
  <si>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</si>
  <si>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</si>
  <si>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</si>
  <si>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</si>
  <si>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</si>
  <si>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</si>
  <si>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</si>
  <si>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</si>
  <si>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</si>
  <si>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</si>
  <si>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</si>
  <si>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</si>
  <si>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</si>
  <si>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</si>
  <si>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</si>
  <si>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</si>
  <si>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</si>
  <si>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</si>
  <si>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</si>
  <si>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</si>
  <si>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</si>
  <si>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</si>
  <si>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</si>
  <si>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</si>
  <si>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</si>
  <si>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</si>
  <si>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</si>
  <si>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</si>
  <si>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</si>
  <si>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</si>
  <si>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</si>
  <si>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</si>
  <si>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</si>
  <si>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</si>
  <si>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</si>
  <si>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</si>
  <si>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</si>
  <si>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</si>
  <si>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</si>
  <si>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</si>
  <si>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</si>
  <si>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</si>
  <si>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</si>
  <si>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</si>
  <si>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</si>
  <si>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</si>
  <si>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</si>
  <si>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</si>
  <si>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</si>
  <si>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</si>
  <si>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</si>
  <si>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</si>
  <si>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</si>
  <si>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</si>
  <si>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</si>
  <si>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</si>
  <si>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</si>
  <si>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</si>
  <si>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</si>
  <si>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</si>
  <si>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</si>
  <si>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</si>
  <si>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</si>
  <si>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</si>
  <si>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</si>
  <si>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</si>
  <si>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</si>
  <si>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</si>
  <si>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</si>
  <si>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</si>
  <si>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</si>
  <si>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</si>
  <si>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</si>
  <si>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</si>
  <si>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</si>
  <si>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</si>
  <si>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</si>
  <si>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</si>
  <si>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</si>
  <si>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</si>
  <si>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</si>
  <si>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</si>
  <si>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</si>
  <si>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</si>
  <si>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</si>
  <si>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</si>
  <si>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</si>
  <si>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</si>
  <si>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</si>
  <si>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</si>
  <si>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</si>
  <si>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</si>
  <si>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</si>
  <si>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</si>
  <si>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</si>
  <si>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</si>
  <si>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</si>
  <si>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</si>
  <si>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</si>
  <si>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</si>
  <si>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</si>
  <si>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</si>
  <si>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</si>
  <si>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</si>
  <si>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</si>
  <si>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</si>
  <si>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</si>
  <si>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</si>
  <si>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</si>
  <si>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</si>
  <si>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</si>
  <si>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</si>
  <si>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</si>
  <si>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</si>
  <si>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</si>
  <si>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</si>
  <si>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</si>
  <si>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</si>
  <si>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</si>
  <si>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</si>
  <si>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</si>
  <si>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</si>
  <si>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</si>
  <si>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</si>
  <si>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</si>
  <si>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</si>
  <si>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</si>
  <si>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</si>
  <si>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</si>
  <si>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</si>
  <si>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</si>
  <si>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</si>
  <si>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</si>
  <si>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</si>
  <si>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</si>
  <si>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</si>
  <si>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</si>
  <si>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</si>
  <si>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</si>
  <si>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</si>
  <si>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</si>
  <si>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</si>
  <si>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</si>
  <si>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</si>
  <si>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</si>
  <si>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</si>
  <si>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</si>
  <si>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</si>
  <si>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</si>
  <si>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</si>
  <si>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</si>
  <si>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</si>
  <si>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</si>
  <si>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</si>
  <si>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</si>
  <si>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</si>
  <si>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</si>
  <si>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</si>
  <si>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</si>
  <si>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</si>
  <si>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</si>
  <si>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</si>
  <si>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</si>
  <si>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</si>
  <si>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</si>
  <si>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</si>
  <si>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</si>
  <si>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</si>
  <si>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</si>
  <si>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</si>
  <si>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</si>
  <si>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</si>
  <si>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</si>
  <si>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</si>
  <si>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</si>
  <si>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</si>
  <si>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</si>
  <si>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</si>
  <si>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</si>
  <si>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</si>
  <si>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</si>
  <si>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</si>
  <si>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</si>
  <si>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</si>
  <si>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</si>
  <si>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</si>
  <si>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</si>
  <si>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</si>
  <si>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</si>
  <si>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</si>
  <si>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</si>
  <si>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</si>
  <si>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</si>
  <si>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</si>
  <si>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</si>
  <si>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</si>
  <si>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</si>
  <si>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</si>
  <si>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</si>
  <si>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</si>
  <si>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</si>
  <si>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</si>
  <si>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</si>
  <si>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</si>
  <si>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</si>
  <si>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</si>
  <si>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</si>
  <si>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</si>
  <si>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</si>
  <si>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</si>
  <si>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</si>
  <si>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</si>
  <si>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</si>
  <si>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</si>
  <si>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</si>
  <si>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</si>
  <si>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</si>
  <si>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</si>
  <si>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</si>
  <si>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</si>
  <si>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</si>
  <si>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</si>
  <si>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</si>
  <si>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</si>
  <si>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</si>
  <si>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</si>
  <si>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</si>
  <si>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</si>
  <si>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</si>
  <si>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</si>
  <si>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</si>
  <si>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</si>
  <si>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</si>
  <si>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</si>
  <si>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</si>
  <si>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</si>
  <si>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</si>
  <si>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</si>
  <si>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</si>
  <si>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</si>
  <si>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</si>
  <si>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</si>
  <si>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</si>
  <si>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</si>
  <si>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</si>
  <si>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</si>
  <si>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</si>
  <si>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</si>
  <si>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</si>
  <si>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</si>
  <si>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</si>
  <si>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</si>
  <si>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</si>
  <si>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</si>
  <si>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</si>
  <si>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</si>
  <si>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</si>
  <si>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</si>
  <si>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</si>
  <si>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</si>
  <si>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</si>
  <si>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</si>
  <si>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</si>
  <si>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</si>
  <si>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</si>
  <si>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</si>
  <si>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</si>
  <si>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</si>
  <si>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</si>
  <si>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</si>
  <si>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</si>
  <si>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</si>
  <si>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</si>
  <si>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</si>
  <si>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</si>
  <si>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</si>
  <si>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</si>
  <si>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</si>
  <si>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</si>
  <si>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</si>
  <si>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</si>
  <si>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</si>
  <si>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</si>
  <si>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</si>
  <si>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</si>
  <si>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</si>
  <si>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</si>
  <si>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</si>
  <si>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</si>
  <si>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</si>
  <si>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</si>
  <si>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</si>
  <si>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</si>
  <si>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</si>
  <si>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</si>
  <si>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</si>
  <si>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</si>
  <si>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</si>
  <si>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</si>
  <si>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</si>
  <si>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</si>
  <si>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</si>
  <si>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</si>
  <si>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</si>
  <si>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</si>
  <si>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</si>
  <si>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</si>
  <si>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</si>
  <si>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</si>
  <si>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</si>
  <si>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</si>
  <si>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</si>
  <si>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</si>
  <si>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</si>
  <si>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</si>
  <si>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</si>
  <si>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</si>
  <si>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</si>
  <si>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</si>
  <si>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</si>
  <si>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</si>
  <si>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</si>
  <si>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</si>
  <si>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</si>
  <si>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</si>
  <si>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</si>
  <si>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</si>
  <si>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</si>
  <si>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</si>
  <si>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</si>
  <si>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</si>
  <si>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</si>
  <si>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</si>
  <si>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</si>
  <si>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</si>
  <si>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</si>
  <si>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</si>
  <si>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</si>
  <si>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</si>
  <si>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</si>
  <si>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</si>
  <si>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</si>
  <si>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</si>
  <si>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</si>
  <si>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</si>
  <si>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</si>
  <si>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</si>
  <si>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</si>
  <si>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</si>
  <si>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</si>
  <si>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</si>
  <si>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</si>
  <si>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</si>
  <si>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</si>
  <si>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</si>
  <si>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</si>
  <si>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</si>
  <si>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</si>
  <si>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</si>
  <si>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</si>
  <si>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</si>
  <si>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</si>
  <si>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</si>
  <si>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</si>
  <si>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</si>
  <si>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</si>
  <si>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</si>
  <si>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</si>
  <si>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</si>
  <si>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</si>
  <si>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</si>
  <si>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</si>
  <si>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</si>
  <si>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</si>
  <si>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</si>
  <si>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</si>
  <si>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</si>
  <si>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</si>
  <si>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</si>
  <si>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</si>
  <si>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</si>
  <si>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</si>
  <si>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</si>
  <si>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</si>
  <si>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</si>
  <si>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</si>
  <si>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</si>
  <si>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</si>
  <si>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</si>
  <si>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</si>
  <si>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</si>
  <si>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</si>
  <si>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</si>
  <si>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</si>
  <si>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</si>
  <si>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</si>
  <si>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</si>
  <si>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</si>
  <si>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</si>
  <si>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</si>
  <si>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</si>
  <si>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</si>
  <si>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</si>
  <si>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</si>
  <si>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</si>
  <si>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</si>
  <si>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</si>
  <si>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</si>
  <si>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</si>
  <si>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</si>
  <si>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</si>
  <si>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</si>
  <si>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</si>
  <si>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</si>
  <si>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</si>
  <si>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</si>
  <si>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</si>
  <si>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</si>
  <si>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</si>
  <si>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</si>
  <si>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</si>
  <si>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</si>
  <si>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</si>
  <si>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</si>
  <si>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</si>
  <si>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</si>
  <si>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</si>
  <si>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</si>
  <si>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</si>
  <si>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</si>
  <si>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</si>
  <si>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</si>
  <si>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</si>
  <si>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</si>
  <si>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</si>
  <si>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</si>
  <si>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</si>
  <si>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</si>
  <si>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</si>
  <si>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</si>
  <si>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</si>
  <si>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</si>
  <si>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</si>
  <si>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</si>
  <si>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</si>
  <si>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</si>
  <si>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</si>
  <si>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</si>
  <si>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</si>
  <si>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</si>
  <si>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</si>
  <si>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</si>
  <si>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</si>
  <si>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</si>
  <si>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</si>
  <si>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</si>
  <si>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</si>
  <si>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</si>
  <si>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</si>
  <si>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</si>
  <si>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</si>
  <si>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</si>
  <si>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</si>
  <si>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</si>
  <si>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</si>
  <si>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</si>
  <si>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</si>
  <si>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</si>
  <si>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</si>
  <si>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</si>
  <si>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</si>
  <si>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</si>
  <si>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</si>
  <si>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</si>
  <si>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</si>
  <si>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</si>
  <si>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</si>
  <si>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</si>
  <si>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</si>
  <si>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</si>
  <si>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</si>
  <si>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</si>
  <si>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</si>
  <si>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</si>
  <si>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</si>
  <si>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</si>
  <si>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</si>
  <si>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</si>
  <si>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</si>
  <si>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</si>
  <si>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</si>
  <si>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</si>
  <si>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</si>
  <si>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</si>
  <si>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</si>
  <si>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</si>
  <si>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</si>
  <si>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</si>
  <si>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</si>
  <si>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</si>
  <si>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</si>
  <si>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</si>
  <si>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</si>
  <si>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</si>
  <si>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</si>
  <si>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</si>
  <si>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</si>
  <si>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</si>
  <si>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</si>
  <si>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</si>
  <si>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</si>
  <si>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</si>
  <si>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</si>
  <si>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</si>
  <si>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</si>
  <si>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</si>
  <si>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</si>
  <si>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</si>
  <si>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</si>
  <si>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</si>
  <si>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</si>
  <si>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</si>
  <si>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</si>
  <si>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</si>
  <si>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</si>
  <si>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</si>
  <si>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</si>
  <si>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</si>
  <si>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</si>
  <si>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</si>
  <si>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</si>
  <si>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</si>
  <si>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</si>
  <si>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</si>
  <si>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</si>
  <si>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</si>
  <si>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</si>
  <si>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</si>
  <si>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</si>
  <si>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</si>
  <si>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</si>
  <si>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</si>
  <si>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</si>
  <si>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</si>
  <si>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</si>
  <si>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</si>
  <si>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</si>
  <si>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</si>
  <si>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</si>
  <si>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</si>
  <si>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</si>
  <si>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</si>
  <si>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</si>
  <si>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</si>
  <si>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</si>
  <si>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</si>
  <si>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</si>
  <si>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</si>
  <si>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</si>
  <si>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</si>
  <si>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</si>
  <si>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</si>
  <si>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</si>
  <si>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</si>
  <si>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</si>
  <si>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</si>
  <si>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</si>
  <si>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</si>
  <si>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</si>
  <si>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</si>
  <si>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</si>
  <si>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</si>
  <si>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</si>
  <si>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</si>
  <si>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</si>
  <si>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</si>
  <si>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</si>
  <si>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</si>
  <si>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</si>
  <si>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</si>
  <si>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</si>
  <si>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</si>
  <si>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</si>
  <si>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</si>
  <si>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</si>
  <si>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</si>
  <si>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</si>
  <si>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</si>
  <si>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</si>
  <si>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</si>
  <si>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</si>
  <si>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</si>
  <si>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</si>
  <si>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</si>
  <si>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</si>
  <si>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</si>
  <si>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</si>
  <si>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</si>
  <si>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</si>
  <si>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</si>
  <si>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</si>
  <si>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</si>
  <si>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</si>
  <si>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</si>
  <si>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</si>
  <si>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</si>
  <si>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</si>
  <si>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</si>
  <si>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</si>
  <si>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</si>
  <si>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</si>
  <si>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</si>
  <si>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</si>
  <si>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</si>
  <si>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</si>
  <si>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</si>
  <si>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</si>
  <si>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</si>
  <si>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</si>
  <si>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</si>
  <si>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</si>
  <si>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</si>
  <si>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</si>
  <si>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</si>
  <si>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</si>
  <si>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</si>
  <si>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</si>
  <si>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</si>
  <si>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</si>
  <si>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</si>
  <si>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</si>
  <si>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</si>
  <si>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</si>
  <si>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</si>
  <si>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</si>
  <si>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</si>
  <si>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</si>
  <si>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</si>
  <si>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</si>
  <si>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</si>
  <si>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</si>
  <si>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</si>
  <si>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</si>
  <si>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</si>
  <si>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</si>
  <si>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</si>
  <si>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</si>
  <si>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</si>
  <si>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</si>
  <si>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</si>
  <si>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</si>
  <si>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</si>
  <si>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</si>
  <si>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</si>
  <si>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</si>
  <si>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</si>
  <si>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</si>
  <si>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</si>
  <si>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</si>
  <si>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</si>
  <si>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</si>
  <si>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</si>
  <si>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</si>
  <si>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</si>
  <si>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</si>
  <si>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</si>
  <si>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</si>
  <si>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</si>
  <si>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</si>
  <si>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</si>
  <si>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</si>
  <si>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</si>
  <si>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</si>
  <si>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</si>
  <si>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</si>
  <si>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</si>
  <si>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</si>
  <si>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</si>
  <si>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</si>
  <si>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</si>
  <si>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</si>
  <si>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</si>
  <si>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</si>
  <si>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</si>
  <si>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</si>
  <si>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</si>
  <si>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</si>
  <si>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</si>
  <si>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</si>
  <si>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</si>
  <si>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</si>
  <si>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</si>
  <si>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</si>
  <si>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</si>
  <si>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</si>
  <si>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</si>
  <si>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</si>
  <si>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</si>
  <si>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</si>
  <si>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</si>
  <si>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</si>
  <si>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</si>
  <si>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</si>
  <si>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</si>
  <si>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</si>
  <si>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</si>
  <si>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</si>
  <si>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</si>
  <si>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</si>
  <si>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</si>
  <si>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</si>
  <si>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</si>
  <si>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</si>
  <si>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</si>
  <si>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</si>
  <si>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</si>
  <si>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</si>
  <si>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</si>
  <si>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</si>
  <si>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</si>
  <si>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</si>
  <si>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</si>
  <si>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</si>
  <si>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</si>
  <si>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</si>
  <si>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</si>
  <si>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</si>
  <si>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</si>
  <si>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</si>
  <si>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</si>
  <si>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</si>
  <si>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</si>
  <si>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</si>
  <si>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</si>
  <si>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</si>
  <si>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</si>
  <si>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</si>
  <si>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</si>
  <si>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</si>
  <si>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</si>
  <si>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</si>
  <si>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</si>
  <si>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</si>
  <si>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</si>
  <si>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</si>
  <si>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</si>
  <si>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</si>
  <si>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</si>
  <si>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</si>
  <si>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</si>
  <si>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</si>
  <si>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</si>
  <si>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</si>
  <si>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</si>
  <si>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</si>
  <si>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</si>
  <si>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</si>
  <si>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</si>
  <si>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</si>
  <si>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</si>
  <si>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</si>
  <si>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</si>
  <si>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</si>
  <si>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</si>
  <si>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</si>
  <si>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</si>
  <si>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</si>
  <si>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</si>
  <si>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</si>
  <si>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</si>
  <si>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</si>
  <si>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</si>
  <si>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</si>
  <si>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</si>
  <si>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</si>
  <si>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</si>
  <si>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</si>
  <si>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</si>
  <si>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</si>
  <si>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</si>
  <si>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</si>
  <si>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</si>
  <si>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</si>
  <si>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</si>
  <si>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</si>
  <si>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</si>
  <si>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</si>
  <si>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</si>
  <si>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</si>
  <si>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</si>
  <si>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</si>
  <si>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</si>
  <si>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</si>
  <si>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</si>
  <si>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</si>
  <si>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</si>
  <si>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</si>
  <si>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</si>
  <si>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</si>
  <si>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</si>
  <si>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</si>
  <si>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</si>
  <si>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</si>
  <si>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</si>
  <si>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</si>
  <si>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</si>
  <si>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</si>
  <si>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</si>
  <si>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</si>
  <si>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</si>
  <si>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</si>
  <si>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</si>
  <si>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</si>
  <si>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</si>
  <si>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</si>
  <si>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</si>
  <si>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</si>
  <si>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</si>
  <si>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</si>
  <si>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</si>
  <si>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</si>
  <si>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</si>
  <si>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</si>
  <si>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</si>
  <si>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</si>
  <si>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</si>
  <si>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</si>
  <si>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</si>
  <si>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</si>
  <si>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</si>
  <si>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</si>
  <si>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</si>
  <si>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</si>
  <si>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</si>
  <si>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</si>
  <si>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</si>
  <si>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</si>
  <si>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</si>
  <si>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</si>
  <si>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</si>
  <si>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</si>
  <si>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</si>
  <si>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</si>
  <si>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</si>
  <si>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</si>
  <si>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</si>
  <si>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</si>
  <si>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</si>
  <si>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</si>
  <si>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</si>
  <si>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</si>
  <si>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</si>
  <si>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</si>
  <si>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</si>
  <si>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</si>
  <si>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</si>
  <si>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</si>
  <si>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</si>
  <si>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</si>
  <si>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</si>
  <si>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</si>
  <si>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</si>
  <si>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</si>
  <si>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</si>
  <si>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</si>
  <si>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</si>
  <si>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</si>
  <si>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</si>
  <si>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</si>
  <si>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</si>
  <si>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</si>
  <si>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</si>
  <si>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</si>
  <si>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</si>
  <si>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</si>
  <si>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</si>
  <si>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</si>
  <si>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</si>
  <si>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</si>
  <si>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</si>
  <si>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</si>
  <si>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</si>
  <si>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</si>
  <si>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</si>
  <si>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</si>
  <si>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</si>
  <si>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</si>
  <si>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</si>
  <si>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</si>
  <si>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</si>
  <si>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</si>
  <si>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</si>
  <si>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</si>
  <si>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</si>
  <si>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</si>
  <si>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</si>
  <si>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</si>
  <si>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</si>
  <si>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</si>
  <si>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</si>
  <si>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</si>
  <si>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</si>
  <si>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</si>
  <si>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</si>
  <si>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</si>
  <si>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</si>
  <si>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</si>
  <si>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</si>
  <si>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</si>
  <si>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</si>
  <si>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</si>
  <si>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</si>
  <si>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</si>
  <si>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</si>
  <si>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</si>
  <si>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</si>
  <si>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</si>
  <si>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</si>
  <si>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</si>
  <si>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</si>
  <si>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</si>
  <si>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</si>
  <si>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</si>
  <si>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</si>
  <si>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</si>
  <si>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</si>
  <si>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</si>
  <si>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</si>
  <si>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</si>
  <si>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</si>
  <si>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</si>
  <si>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</si>
  <si>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</si>
  <si>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</si>
  <si>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</si>
  <si>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</si>
  <si>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</si>
  <si>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</si>
  <si>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</si>
  <si>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</si>
  <si>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</si>
  <si>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</si>
  <si>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</si>
  <si>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</si>
  <si>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</si>
  <si>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</si>
  <si>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</si>
  <si>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</si>
  <si>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</si>
  <si>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</si>
  <si>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</si>
  <si>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</si>
  <si>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</si>
  <si>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</si>
  <si>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</si>
  <si>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</si>
  <si>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</si>
  <si>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</si>
  <si>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</si>
  <si>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</si>
  <si>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</si>
  <si>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</si>
  <si>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</si>
  <si>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</si>
  <si>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</si>
  <si>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</si>
  <si>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</si>
  <si>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</si>
  <si>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</si>
  <si>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</si>
  <si>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</si>
  <si>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</si>
  <si>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</si>
  <si>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</si>
  <si>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</si>
  <si>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</si>
  <si>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</si>
  <si>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</si>
  <si>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</si>
  <si>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</si>
  <si>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</si>
  <si>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</si>
  <si>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</si>
  <si>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</si>
  <si>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</si>
  <si>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</si>
  <si>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</si>
  <si>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</si>
  <si>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</si>
  <si>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</si>
  <si>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</si>
  <si>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</si>
  <si>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</si>
  <si>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</si>
  <si>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</si>
  <si>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</si>
  <si>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</si>
  <si>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</si>
  <si>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</si>
  <si>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</si>
  <si>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</si>
  <si>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</si>
  <si>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</si>
  <si>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</si>
  <si>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</si>
  <si>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</si>
  <si>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</si>
  <si>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</si>
  <si>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</si>
  <si>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</si>
  <si>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</si>
  <si>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</si>
  <si>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</si>
  <si>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</si>
  <si>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</si>
  <si>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</si>
  <si>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</si>
  <si>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</si>
  <si>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</si>
  <si>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</si>
  <si>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</si>
  <si>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</si>
  <si>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</si>
  <si>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</si>
  <si>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</si>
  <si>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</si>
  <si>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</si>
  <si>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</si>
  <si>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</si>
  <si>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</si>
  <si>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</si>
  <si>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</si>
  <si>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</si>
  <si>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</si>
  <si>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</si>
  <si>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</si>
  <si>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</si>
  <si>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</si>
  <si>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</si>
  <si>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</si>
  <si>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</si>
  <si>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</si>
  <si>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</si>
  <si>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</si>
  <si>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</si>
  <si>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</si>
  <si>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</si>
  <si>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</si>
  <si>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</si>
  <si>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</si>
  <si>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</si>
  <si>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</si>
  <si>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</si>
  <si>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</si>
  <si>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</si>
  <si>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</si>
  <si>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</si>
  <si>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</si>
  <si>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</si>
  <si>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</si>
  <si>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</si>
  <si>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</si>
  <si>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</si>
  <si>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</si>
  <si>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</si>
  <si>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</si>
  <si>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</si>
  <si>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</si>
  <si>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</si>
  <si>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</si>
  <si>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</si>
  <si>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</si>
  <si>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</si>
  <si>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</si>
  <si>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</si>
  <si>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</si>
  <si>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</si>
  <si>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</si>
  <si>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</si>
  <si>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</si>
  <si>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</si>
  <si>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</si>
  <si>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</si>
  <si>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</si>
  <si>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</si>
  <si>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</si>
  <si>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</si>
  <si>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</si>
  <si>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</si>
  <si>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</si>
  <si>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</si>
  <si>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</si>
  <si>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</si>
  <si>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</si>
  <si>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</si>
  <si>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</si>
  <si>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</si>
  <si>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</si>
  <si>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</si>
  <si>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</si>
  <si>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</si>
  <si>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</si>
  <si>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</si>
  <si>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</si>
  <si>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</si>
  <si>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</si>
  <si>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</si>
  <si>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</si>
  <si>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</si>
  <si>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</si>
  <si>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</si>
  <si>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</si>
  <si>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</si>
  <si>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</si>
  <si>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</si>
  <si>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</si>
  <si>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</si>
  <si>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</si>
  <si>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</si>
  <si>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</si>
  <si>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</si>
  <si>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</si>
  <si>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</si>
  <si>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</si>
  <si>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</si>
  <si>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</si>
  <si>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</si>
  <si>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</si>
  <si>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</si>
  <si>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</si>
  <si>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</si>
  <si>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</si>
  <si>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</si>
  <si>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</si>
  <si>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</si>
  <si>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</si>
  <si>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</si>
  <si>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</si>
  <si>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</si>
  <si>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</si>
  <si>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</si>
  <si>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</si>
  <si>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</si>
  <si>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</si>
  <si>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</si>
  <si>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</si>
  <si>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</si>
  <si>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</si>
  <si>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</si>
  <si>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</si>
  <si>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</si>
  <si>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</si>
  <si>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</si>
  <si>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</si>
  <si>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</si>
  <si>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</si>
  <si>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</si>
  <si>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</si>
  <si>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</si>
  <si>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</si>
  <si>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</si>
  <si>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</si>
  <si>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</si>
  <si>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</si>
  <si>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</si>
  <si>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</si>
  <si>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</si>
  <si>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</si>
  <si>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</si>
  <si>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</si>
  <si>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</si>
  <si>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</si>
  <si>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</si>
  <si>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</si>
  <si>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</si>
  <si>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</si>
  <si>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</si>
  <si>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</si>
  <si>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</si>
  <si>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</si>
  <si>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</si>
  <si>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</si>
  <si>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</si>
  <si>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</si>
  <si>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</si>
  <si>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</si>
  <si>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</si>
  <si>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</si>
  <si>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</si>
  <si>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</si>
  <si>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</si>
  <si>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</si>
  <si>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</si>
  <si>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</si>
  <si>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</si>
  <si>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</si>
  <si>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</si>
  <si>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</si>
  <si>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</si>
  <si>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</si>
  <si>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</si>
  <si>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</si>
  <si>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</si>
  <si>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</si>
  <si>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</si>
  <si>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</si>
  <si>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</si>
  <si>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</si>
  <si>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</si>
  <si>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</si>
  <si>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</si>
  <si>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</si>
  <si>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</si>
  <si>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</si>
  <si>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</si>
  <si>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</si>
  <si>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</si>
  <si>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</si>
  <si>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</si>
  <si>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</si>
  <si>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</si>
  <si>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</si>
  <si>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</si>
  <si>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</si>
  <si>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</si>
  <si>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</si>
  <si>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</si>
  <si>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</si>
  <si>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</si>
  <si>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</si>
  <si>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</si>
  <si>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</si>
  <si>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</si>
  <si>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</si>
  <si>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</si>
  <si>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</si>
  <si>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</si>
  <si>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</si>
  <si>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</si>
  <si>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</si>
  <si>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</si>
  <si>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</si>
  <si>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</si>
  <si>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</si>
  <si>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</si>
  <si>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</si>
  <si>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</si>
  <si>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</si>
  <si>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</si>
  <si>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</si>
  <si>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</si>
  <si>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</si>
  <si>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</si>
  <si>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</si>
  <si>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</si>
  <si>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</si>
  <si>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</si>
  <si>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</si>
  <si>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</si>
  <si>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</si>
  <si>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</si>
  <si>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</si>
  <si>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</si>
  <si>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</si>
  <si>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</si>
  <si>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</si>
  <si>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</si>
  <si>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</si>
  <si>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</si>
  <si>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</si>
  <si>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</si>
  <si>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</si>
  <si>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</si>
  <si>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</si>
  <si>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</si>
  <si>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</si>
  <si>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</si>
  <si>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</si>
  <si>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</si>
  <si>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</si>
  <si>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</si>
  <si>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</si>
  <si>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</si>
  <si>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</si>
  <si>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</si>
  <si>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</si>
  <si>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</si>
  <si>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</si>
  <si>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</si>
  <si>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</si>
  <si>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</si>
  <si>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</si>
  <si>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</si>
  <si>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</si>
  <si>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</si>
  <si>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</si>
  <si>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</si>
  <si>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</si>
  <si>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</si>
  <si>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</si>
  <si>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</si>
  <si>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</si>
  <si>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</si>
  <si>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</si>
  <si>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</si>
  <si>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</si>
  <si>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</si>
  <si>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</si>
  <si>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</si>
  <si>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</si>
  <si>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</si>
  <si>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</si>
  <si>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</si>
  <si>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</si>
  <si>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</si>
  <si>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</si>
  <si>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</si>
  <si>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</si>
  <si>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</si>
  <si>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</si>
  <si>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</si>
  <si>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</si>
  <si>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</si>
  <si>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</si>
  <si>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</si>
  <si>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</si>
  <si>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</si>
  <si>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</si>
  <si>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</si>
  <si>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</si>
  <si>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</si>
  <si>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</si>
  <si>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</si>
  <si>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</si>
  <si>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</si>
  <si>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</si>
  <si>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</si>
  <si>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</si>
  <si>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</si>
  <si>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</si>
  <si>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</si>
  <si>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</si>
  <si>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</si>
  <si>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</si>
  <si>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</si>
  <si>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</si>
  <si>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</si>
  <si>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</si>
  <si>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</si>
  <si>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</si>
  <si>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</si>
  <si>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</si>
  <si>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</si>
  <si>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</si>
  <si>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</si>
  <si>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</si>
  <si>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</si>
  <si>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</si>
  <si>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</si>
  <si>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</si>
  <si>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</si>
  <si>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</si>
  <si>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</si>
  <si>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</si>
  <si>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</si>
  <si>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</si>
  <si>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</si>
  <si>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</si>
  <si>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</si>
  <si>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</si>
  <si>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</si>
  <si>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</si>
  <si>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</si>
  <si>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</si>
  <si>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</si>
  <si>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</si>
  <si>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</si>
  <si>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</si>
  <si>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</si>
  <si>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</si>
  <si>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</si>
  <si>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</si>
  <si>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</si>
  <si>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</si>
  <si>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</si>
  <si>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</si>
  <si>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</si>
  <si>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</si>
  <si>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</si>
  <si>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</si>
  <si>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</si>
  <si>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</si>
  <si>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</si>
  <si>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</si>
  <si>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</si>
  <si>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</si>
  <si>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</si>
  <si>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</si>
  <si>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</si>
  <si>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</si>
  <si>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</si>
  <si>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</si>
  <si>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</si>
  <si>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</si>
  <si>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</si>
  <si>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</si>
  <si>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</si>
  <si>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</si>
  <si>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</si>
  <si>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</si>
  <si>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</si>
  <si>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</si>
  <si>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</si>
  <si>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</si>
  <si>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</si>
  <si>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</si>
  <si>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</si>
  <si>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</si>
  <si>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</si>
  <si>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</si>
  <si>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</si>
  <si>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</si>
  <si>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</si>
  <si>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</si>
  <si>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</si>
  <si>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</si>
  <si>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</si>
  <si>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</si>
  <si>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</si>
  <si>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</si>
  <si>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</si>
  <si>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</si>
  <si>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</si>
  <si>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</si>
  <si>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</si>
  <si>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</si>
  <si>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</si>
  <si>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</si>
  <si>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</si>
  <si>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</si>
  <si>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</si>
  <si>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</si>
  <si>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</si>
  <si>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</si>
  <si>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</si>
  <si>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</si>
  <si>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</si>
  <si>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</si>
  <si>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</si>
  <si>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</si>
  <si>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</si>
  <si>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</si>
  <si>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</si>
  <si>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</si>
  <si>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</si>
  <si>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</si>
  <si>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</si>
  <si>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</si>
  <si>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</si>
  <si>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</si>
  <si>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</si>
  <si>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</si>
  <si>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</si>
  <si>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</si>
  <si>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</si>
  <si>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</si>
  <si>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</si>
  <si>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</si>
  <si>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</si>
  <si>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</si>
  <si>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</si>
  <si>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</si>
  <si>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</si>
  <si>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</si>
  <si>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</si>
  <si>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</si>
  <si>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</si>
  <si>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</si>
  <si>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</si>
  <si>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</si>
  <si>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</si>
  <si>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</si>
  <si>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</si>
  <si>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</si>
  <si>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</si>
  <si>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</si>
  <si>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</si>
  <si>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</si>
  <si>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</si>
  <si>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</si>
  <si>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</si>
  <si>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</si>
  <si>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</si>
  <si>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</si>
  <si>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</si>
  <si>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</si>
  <si>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</si>
  <si>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</si>
  <si>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</si>
  <si>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</si>
  <si>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</si>
  <si>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</si>
  <si>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</si>
  <si>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</si>
  <si>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</si>
  <si>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</si>
  <si>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</si>
  <si>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</si>
  <si>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</si>
  <si>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</si>
  <si>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</si>
  <si>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</si>
  <si>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</si>
  <si>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</si>
  <si>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</si>
  <si>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</si>
  <si>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</si>
  <si>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</si>
  <si>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</si>
  <si>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</si>
  <si>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</si>
  <si>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</si>
  <si>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</si>
  <si>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</si>
  <si>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</si>
  <si>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</si>
  <si>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</si>
  <si>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</si>
  <si>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</si>
  <si>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</si>
  <si>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</si>
  <si>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</si>
  <si>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</si>
  <si>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</si>
  <si>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</si>
  <si>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</si>
  <si>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</si>
  <si>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</si>
  <si>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</si>
  <si>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</si>
  <si>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</si>
  <si>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</si>
  <si>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</si>
  <si>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</si>
  <si>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</si>
  <si>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</si>
  <si>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</si>
  <si>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</si>
  <si>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</si>
  <si>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</si>
  <si>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</si>
  <si>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</si>
  <si>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</si>
  <si>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</si>
  <si>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</si>
  <si>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</si>
  <si>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</si>
  <si>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</si>
  <si>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</si>
  <si>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</si>
  <si>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</si>
  <si>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</si>
  <si>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</si>
  <si>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</si>
  <si>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</si>
  <si>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</si>
  <si>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</si>
  <si>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</si>
  <si>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</si>
  <si>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</si>
  <si>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</si>
  <si>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</si>
  <si>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</si>
  <si>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</si>
  <si>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</si>
  <si>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</si>
  <si>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</si>
  <si>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</si>
  <si>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</si>
  <si>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</si>
  <si>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</si>
  <si>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</si>
  <si>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</si>
  <si>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</si>
  <si>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</si>
  <si>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</si>
  <si>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</si>
  <si>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</si>
  <si>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</si>
  <si>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</si>
  <si>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</si>
  <si>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</si>
  <si>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</si>
  <si>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</si>
  <si>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</si>
  <si>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</si>
  <si>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</si>
  <si>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</si>
  <si>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</si>
  <si>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</si>
  <si>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</si>
  <si>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</si>
  <si>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</si>
  <si>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</si>
  <si>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</si>
  <si>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</si>
  <si>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</si>
  <si>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</si>
  <si>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</si>
  <si>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</si>
  <si>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</si>
  <si>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</si>
  <si>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</si>
  <si>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</si>
  <si>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</si>
  <si>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</si>
  <si>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</si>
  <si>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</si>
  <si>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</si>
  <si>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</si>
  <si>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</si>
  <si>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</si>
  <si>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</si>
  <si>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</si>
  <si>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</si>
  <si>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</si>
  <si>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</si>
  <si>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</si>
  <si>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</si>
  <si>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</si>
  <si>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</si>
  <si>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</si>
  <si>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</si>
  <si>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</si>
  <si>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</si>
  <si>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</si>
  <si>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</si>
  <si>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</si>
  <si>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</si>
  <si>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</si>
  <si>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</si>
  <si>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</si>
  <si>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</si>
  <si>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</si>
  <si>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</si>
  <si>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</si>
  <si>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</si>
  <si>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</si>
  <si>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</si>
  <si>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</si>
  <si>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</si>
  <si>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</si>
  <si>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</si>
  <si>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</si>
  <si>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</si>
  <si>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</si>
  <si>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</si>
  <si>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</si>
  <si>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</si>
  <si>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</si>
  <si>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</si>
  <si>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</si>
  <si>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</si>
  <si>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</si>
  <si>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</si>
  <si>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</si>
  <si>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</si>
  <si>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</si>
  <si>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</si>
  <si>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</si>
  <si>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</si>
  <si>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</si>
  <si>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</si>
  <si>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</si>
  <si>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</si>
  <si>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</si>
  <si>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</si>
  <si>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</si>
  <si>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</si>
  <si>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</si>
  <si>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</si>
  <si>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</si>
  <si>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</si>
  <si>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</si>
  <si>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</si>
  <si>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</si>
  <si>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</si>
  <si>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</si>
  <si>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</si>
  <si>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</si>
  <si>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</si>
  <si>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</si>
  <si>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</si>
  <si>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</si>
  <si>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</si>
  <si>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</si>
  <si>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</si>
  <si>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</si>
  <si>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</si>
  <si>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</si>
  <si>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</si>
  <si>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</si>
  <si>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</si>
  <si>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</si>
  <si>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</si>
  <si>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</si>
  <si>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</si>
  <si>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</si>
  <si>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</si>
  <si>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</si>
  <si>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</si>
  <si>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</si>
  <si>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</si>
  <si>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</si>
  <si>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</si>
  <si>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</si>
  <si>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</si>
  <si>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</si>
  <si>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</si>
  <si>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</si>
  <si>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</si>
  <si>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</si>
  <si>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</si>
  <si>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</si>
  <si>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</si>
  <si>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</si>
  <si>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</si>
  <si>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</si>
  <si>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</si>
  <si>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</si>
  <si>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</si>
  <si>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</si>
  <si>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</si>
  <si>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</si>
  <si>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</si>
  <si>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</si>
  <si>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</si>
  <si>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</si>
  <si>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</si>
  <si>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</si>
  <si>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</si>
  <si>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</si>
  <si>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</si>
  <si>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</si>
  <si>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</si>
  <si>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</si>
  <si>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</si>
  <si>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</si>
  <si>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</si>
  <si>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</si>
  <si>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</si>
  <si>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</si>
  <si>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</si>
  <si>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</si>
  <si>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</si>
  <si>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</si>
  <si>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</si>
  <si>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</si>
  <si>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</si>
  <si>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</si>
  <si>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</si>
  <si>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</si>
  <si>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</si>
  <si>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</si>
  <si>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</si>
  <si>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</si>
  <si>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</si>
  <si>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</si>
  <si>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</si>
  <si>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</si>
  <si>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</si>
  <si>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</si>
  <si>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</si>
  <si>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</si>
  <si>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</si>
  <si>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</si>
  <si>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</si>
  <si>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</si>
  <si>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</si>
  <si>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</si>
  <si>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</si>
  <si>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</si>
  <si>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</si>
  <si>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</si>
  <si>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</si>
  <si>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</si>
  <si>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</si>
  <si>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</si>
  <si>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</si>
  <si>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</si>
  <si>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</si>
  <si>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</si>
  <si>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</si>
  <si>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</si>
  <si>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</si>
  <si>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</si>
  <si>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</si>
  <si>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</si>
  <si>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</si>
  <si>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</si>
  <si>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</si>
  <si>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</si>
  <si>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</si>
  <si>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</si>
  <si>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</si>
  <si>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</si>
  <si>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</si>
  <si>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</si>
  <si>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</si>
  <si>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</si>
  <si>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</si>
  <si>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</si>
  <si>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</si>
  <si>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</si>
  <si>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</si>
  <si>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</si>
  <si>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</si>
  <si>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</si>
  <si>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</si>
  <si>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</si>
  <si>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</si>
  <si>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</si>
  <si>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</si>
  <si>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</si>
  <si>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</si>
  <si>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</si>
  <si>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</si>
  <si>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</si>
  <si>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</si>
  <si>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</si>
  <si>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</si>
  <si>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</si>
  <si>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</si>
  <si>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</si>
  <si>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</si>
  <si>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</si>
  <si>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</si>
  <si>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</si>
  <si>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</si>
  <si>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</si>
  <si>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</si>
  <si>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</si>
  <si>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</si>
  <si>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</si>
  <si>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</si>
  <si>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</si>
  <si>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</si>
  <si>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</si>
  <si>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</si>
  <si>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</si>
  <si>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</si>
  <si>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</si>
  <si>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</si>
  <si>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</si>
  <si>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</si>
  <si>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</si>
  <si>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</si>
  <si>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</si>
  <si>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</si>
  <si>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</si>
  <si>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</si>
  <si>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</si>
  <si>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</si>
  <si>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</si>
  <si>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</si>
  <si>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</si>
  <si>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</si>
  <si>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</si>
  <si>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</si>
  <si>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</si>
  <si>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</si>
  <si>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</si>
  <si>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</si>
  <si>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</si>
  <si>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</si>
  <si>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</si>
  <si>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</si>
  <si>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</si>
  <si>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</si>
  <si>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</si>
  <si>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</si>
  <si>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</si>
  <si>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</si>
  <si>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</si>
  <si>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</si>
  <si>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</si>
  <si>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</si>
  <si>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</si>
  <si>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</si>
  <si>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</si>
  <si>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</si>
  <si>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</si>
  <si>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</si>
  <si>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</si>
  <si>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</si>
  <si>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</si>
  <si>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</si>
  <si>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</si>
  <si>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</si>
  <si>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</si>
  <si>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</si>
  <si>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</si>
  <si>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</si>
  <si>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</si>
  <si>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</si>
  <si>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</si>
  <si>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</si>
  <si>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</si>
  <si>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</si>
  <si>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</si>
  <si>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</si>
  <si>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</si>
  <si>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</si>
  <si>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</si>
  <si>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</si>
  <si>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</si>
  <si>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</si>
  <si>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</si>
  <si>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</si>
  <si>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</si>
  <si>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</si>
  <si>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</si>
  <si>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</si>
  <si>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</si>
  <si>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</si>
  <si>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</si>
  <si>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</si>
  <si>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</si>
  <si>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</si>
  <si>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</si>
  <si>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</si>
  <si>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</si>
  <si>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</si>
  <si>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</si>
  <si>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</si>
  <si>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</si>
  <si>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</si>
  <si>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</si>
  <si>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</si>
  <si>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</si>
  <si>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</si>
  <si>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</si>
  <si>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</si>
  <si>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</si>
  <si>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</si>
  <si>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</si>
  <si>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</si>
  <si>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</si>
  <si>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</si>
  <si>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</si>
  <si>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</si>
  <si>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</si>
  <si>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</si>
  <si>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</si>
  <si>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</si>
  <si>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</si>
  <si>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</si>
  <si>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</si>
  <si>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</si>
  <si>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</si>
  <si>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</si>
  <si>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</si>
  <si>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</si>
  <si>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</si>
  <si>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</si>
  <si>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</si>
  <si>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</si>
  <si>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</si>
  <si>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</si>
  <si>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</si>
  <si>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</si>
  <si>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</si>
  <si>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</si>
  <si>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</si>
  <si>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</si>
  <si>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</si>
  <si>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</si>
  <si>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</si>
  <si>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</si>
  <si>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</si>
  <si>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</si>
  <si>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</si>
  <si>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</si>
  <si>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</si>
  <si>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</si>
  <si>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</si>
  <si>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</si>
  <si>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</si>
  <si>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</si>
  <si>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</si>
  <si>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</si>
  <si>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</si>
  <si>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</si>
  <si>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</si>
  <si>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</si>
  <si>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</si>
  <si>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</si>
  <si>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</si>
  <si>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</si>
  <si>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</si>
  <si>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</si>
  <si>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</si>
  <si>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</si>
  <si>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</si>
  <si>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</si>
  <si>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</si>
  <si>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</si>
  <si>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</si>
  <si>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</si>
  <si>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</si>
  <si>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</si>
  <si>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</si>
  <si>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</si>
  <si>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</si>
  <si>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</si>
  <si>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</si>
  <si>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</si>
  <si>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</si>
  <si>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</si>
  <si>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</si>
  <si>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</si>
  <si>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</si>
  <si>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</si>
  <si>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</si>
  <si>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</si>
  <si>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</si>
  <si>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</si>
  <si>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</si>
  <si>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</si>
  <si>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</si>
  <si>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</si>
  <si>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</si>
  <si>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</si>
  <si>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</si>
  <si>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</si>
  <si>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</si>
  <si>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</si>
  <si>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</si>
  <si>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</si>
  <si>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</si>
  <si>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</si>
  <si>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</si>
  <si>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</si>
  <si>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</si>
  <si>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</si>
  <si>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</si>
  <si>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</si>
  <si>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</si>
  <si>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</si>
  <si>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</si>
  <si>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</si>
  <si>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</si>
  <si>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</si>
  <si>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</si>
  <si>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</si>
  <si>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</si>
  <si>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</si>
  <si>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</si>
  <si>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</si>
  <si>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</si>
  <si>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</si>
  <si>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</si>
  <si>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</si>
  <si>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</si>
  <si>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</si>
  <si>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</si>
  <si>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</si>
  <si>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</si>
  <si>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</si>
  <si>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</si>
  <si>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</si>
  <si>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</si>
  <si>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</si>
  <si>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</si>
  <si>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</si>
  <si>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</si>
  <si>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</si>
  <si>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</si>
  <si>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</si>
  <si>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</si>
  <si>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</si>
  <si>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</si>
  <si>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</si>
  <si>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</si>
  <si>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</si>
  <si>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</si>
  <si>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</si>
  <si>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</si>
  <si>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</si>
  <si>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</si>
  <si>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</si>
  <si>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</si>
  <si>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</si>
  <si>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</si>
  <si>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</si>
  <si>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</si>
  <si>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</si>
  <si>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</si>
  <si>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</si>
  <si>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</si>
  <si>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</si>
  <si>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</si>
  <si>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</si>
  <si>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</si>
  <si>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</si>
  <si>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</si>
  <si>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</si>
  <si>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</si>
  <si>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</si>
  <si>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</si>
  <si>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</si>
  <si>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</si>
  <si>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</si>
  <si>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</si>
  <si>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</si>
  <si>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</si>
  <si>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</si>
  <si>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</si>
  <si>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</si>
  <si>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</si>
  <si>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</si>
  <si>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</si>
  <si>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</si>
  <si>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</si>
  <si>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</si>
  <si>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</si>
  <si>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</si>
  <si>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</si>
  <si>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</si>
  <si>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</si>
  <si>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</si>
  <si>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</si>
  <si>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</si>
  <si>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</si>
  <si>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</si>
  <si>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</si>
  <si>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</si>
  <si>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</si>
  <si>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</si>
  <si>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</si>
  <si>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</si>
  <si>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</si>
  <si>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</si>
  <si>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</si>
  <si>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</si>
  <si>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</si>
  <si>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</si>
  <si>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</si>
  <si>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</si>
  <si>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</si>
  <si>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</si>
  <si>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</si>
  <si>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</si>
  <si>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</si>
  <si>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</si>
  <si>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</si>
  <si>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</si>
  <si>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</si>
  <si>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</si>
  <si>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</si>
  <si>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</si>
  <si>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</si>
  <si>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</si>
  <si>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</si>
  <si>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</si>
  <si>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</si>
  <si>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</si>
  <si>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</si>
  <si>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</si>
  <si>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</si>
  <si>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</si>
  <si>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</si>
  <si>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</si>
  <si>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</si>
  <si>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</si>
  <si>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</si>
  <si>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</si>
  <si>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</si>
  <si>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</si>
  <si>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</si>
  <si>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</si>
  <si>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</si>
  <si>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</si>
  <si>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</si>
  <si>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</si>
  <si>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</si>
  <si>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</si>
  <si>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</si>
  <si>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</si>
  <si>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</si>
  <si>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</si>
  <si>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</si>
  <si>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</si>
  <si>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</si>
  <si>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</si>
  <si>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</si>
  <si>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</si>
  <si>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</si>
  <si>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</si>
  <si>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</si>
  <si>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</si>
  <si>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</si>
  <si>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</si>
  <si>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</si>
  <si>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</si>
  <si>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</si>
  <si>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</si>
  <si>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</si>
  <si>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</si>
  <si>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</si>
  <si>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</si>
  <si>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</si>
  <si>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</si>
  <si>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</si>
  <si>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</si>
  <si>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</si>
  <si>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</si>
  <si>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</si>
  <si>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</si>
  <si>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</si>
  <si>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</si>
  <si>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</si>
  <si>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</si>
  <si>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</si>
  <si>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</si>
  <si>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</si>
  <si>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</si>
  <si>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</si>
  <si>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</si>
  <si>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</si>
  <si>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</si>
  <si>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</si>
  <si>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</si>
  <si>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</si>
  <si>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</si>
  <si>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</si>
  <si>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</si>
  <si>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</si>
  <si>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</si>
  <si>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</si>
  <si>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</si>
  <si>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</si>
  <si>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</si>
  <si>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</si>
  <si>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</si>
  <si>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</si>
  <si>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</si>
  <si>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</si>
  <si>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</si>
  <si>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</si>
  <si>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</si>
  <si>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</si>
  <si>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</si>
  <si>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</si>
  <si>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</si>
  <si>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</si>
  <si>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</si>
  <si>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</si>
  <si>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</si>
  <si>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</si>
  <si>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</si>
  <si>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</si>
  <si>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</si>
  <si>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</si>
  <si>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</si>
  <si>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</si>
  <si>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</si>
  <si>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</si>
  <si>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</si>
  <si>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</si>
  <si>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</si>
  <si>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</si>
  <si>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</si>
  <si>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</si>
  <si>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</si>
  <si>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</si>
  <si>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</si>
  <si>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</si>
  <si>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</si>
  <si>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</si>
  <si>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</si>
  <si>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</si>
  <si>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</si>
  <si>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</si>
  <si>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</si>
  <si>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</si>
  <si>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</si>
  <si>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</si>
  <si>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</si>
  <si>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</si>
  <si>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</si>
  <si>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</si>
  <si>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</si>
  <si>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</si>
  <si>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</si>
  <si>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</si>
  <si>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</si>
  <si>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</si>
  <si>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</si>
  <si>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</si>
  <si>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</si>
  <si>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</si>
  <si>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</si>
  <si>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</si>
  <si>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</si>
  <si>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</si>
  <si>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</si>
  <si>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</si>
  <si>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</si>
  <si>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</si>
  <si>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</si>
  <si>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</si>
  <si>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</si>
  <si>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</si>
  <si>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</si>
  <si>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</si>
  <si>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</si>
  <si>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</si>
  <si>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</si>
  <si>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</si>
  <si>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</si>
  <si>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</si>
  <si>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</si>
  <si>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</si>
  <si>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</si>
  <si>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</si>
  <si>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</si>
  <si>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</si>
  <si>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</si>
  <si>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</si>
  <si>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</si>
  <si>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</si>
  <si>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</si>
  <si>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</si>
  <si>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</si>
  <si>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</si>
  <si>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</si>
  <si>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</si>
  <si>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</si>
  <si>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</si>
  <si>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</si>
  <si>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</si>
  <si>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</si>
  <si>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</si>
  <si>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</si>
  <si>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</si>
  <si>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</si>
  <si>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</si>
  <si>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</si>
  <si>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</si>
  <si>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</si>
  <si>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</si>
  <si>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</si>
  <si>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</si>
  <si>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</si>
  <si>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</si>
  <si>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</si>
  <si>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</si>
  <si>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</si>
  <si>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</si>
  <si>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</si>
  <si>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</si>
  <si>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</si>
  <si>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</si>
  <si>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</si>
  <si>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</si>
  <si>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</si>
  <si>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</si>
  <si>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</si>
  <si>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</si>
  <si>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</si>
  <si>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</si>
  <si>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</si>
  <si>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</si>
  <si>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</si>
  <si>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</si>
  <si>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</si>
  <si>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</si>
  <si>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</si>
  <si>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</si>
  <si>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</si>
  <si>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</si>
  <si>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</si>
  <si>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</si>
  <si>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</si>
  <si>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</si>
  <si>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</si>
  <si>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</si>
  <si>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</si>
  <si>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</si>
  <si>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</si>
  <si>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</si>
  <si>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</si>
  <si>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</si>
  <si>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</si>
  <si>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</si>
  <si>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</si>
  <si>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</si>
  <si>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</si>
  <si>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</si>
  <si>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</si>
  <si>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</si>
  <si>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</si>
  <si>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</si>
  <si>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</si>
  <si>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</si>
  <si>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</si>
  <si>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</si>
  <si>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</si>
  <si>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</si>
  <si>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</si>
  <si>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</si>
  <si>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</si>
  <si>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</si>
  <si>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</si>
  <si>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</si>
  <si>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</si>
  <si>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</si>
  <si>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</si>
  <si>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</si>
  <si>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</si>
  <si>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</si>
  <si>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</si>
  <si>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</si>
  <si>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</si>
  <si>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</si>
  <si>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</si>
  <si>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</si>
  <si>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</si>
  <si>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</si>
  <si>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</si>
  <si>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</si>
  <si>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</si>
  <si>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</si>
  <si>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</si>
  <si>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</si>
  <si>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</si>
  <si>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</si>
  <si>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</si>
  <si>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</si>
  <si>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</si>
  <si>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</si>
  <si>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</si>
  <si>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</si>
  <si>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</si>
  <si>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</si>
  <si>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</si>
  <si>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</si>
  <si>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</si>
  <si>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</si>
  <si>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</si>
  <si>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</si>
  <si>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</si>
  <si>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</si>
  <si>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</si>
  <si>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</si>
  <si>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</si>
  <si>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</si>
  <si>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</si>
  <si>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</si>
  <si>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</si>
  <si>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</si>
  <si>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</si>
  <si>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</si>
  <si>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</si>
  <si>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</si>
  <si>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</si>
  <si>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</si>
  <si>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</si>
  <si>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</si>
  <si>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</si>
  <si>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</si>
  <si>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</si>
  <si>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</si>
  <si>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</si>
  <si>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</si>
  <si>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</si>
  <si>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</si>
  <si>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</si>
  <si>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</si>
  <si>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</si>
  <si>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</si>
  <si>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</si>
  <si>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</si>
  <si>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</si>
  <si>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</si>
  <si>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</si>
  <si>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</si>
  <si>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</si>
  <si>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</si>
  <si>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</si>
  <si>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</si>
  <si>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</si>
  <si>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</si>
  <si>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</si>
  <si>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</si>
  <si>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</si>
  <si>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</si>
  <si>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</si>
  <si>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</si>
  <si>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</si>
  <si>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</si>
  <si>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</si>
  <si>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</si>
  <si>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</si>
  <si>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</si>
  <si>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</si>
  <si>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</si>
  <si>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</si>
  <si>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</si>
  <si>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</si>
  <si>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</si>
  <si>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</si>
  <si>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</si>
  <si>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</si>
  <si>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</si>
  <si>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</si>
  <si>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</si>
  <si>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</si>
  <si>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</si>
  <si>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</si>
  <si>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</si>
  <si>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</si>
  <si>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</si>
  <si>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</si>
  <si>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</si>
  <si>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</si>
  <si>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</si>
  <si>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</si>
  <si>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</si>
  <si>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</si>
  <si>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</si>
  <si>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</si>
  <si>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</si>
  <si>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</si>
  <si>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</si>
  <si>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</si>
  <si>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</si>
  <si>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</si>
  <si>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</si>
  <si>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</si>
  <si>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</si>
  <si>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</si>
  <si>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</si>
  <si>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</si>
  <si>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</si>
  <si>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</si>
  <si>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</si>
  <si>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</si>
  <si>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</si>
  <si>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</si>
  <si>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</si>
  <si>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</si>
  <si>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</si>
  <si>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</si>
  <si>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</si>
  <si>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</si>
  <si>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</si>
  <si>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</si>
  <si>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</si>
  <si>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</si>
  <si>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</si>
  <si>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</si>
  <si>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</si>
  <si>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</si>
  <si>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</si>
  <si>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</si>
  <si>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</si>
  <si>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</si>
  <si>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</si>
  <si>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</si>
  <si>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</si>
  <si>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</si>
  <si>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</si>
  <si>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</si>
  <si>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</si>
  <si>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</si>
  <si>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</si>
  <si>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</si>
  <si>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</si>
  <si>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</si>
  <si>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</si>
  <si>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</si>
  <si>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</si>
  <si>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</si>
  <si>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</si>
  <si>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</si>
  <si>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</si>
  <si>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</si>
  <si>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</si>
  <si>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</si>
  <si>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</si>
  <si>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</si>
  <si>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</si>
  <si>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</si>
  <si>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</si>
  <si>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</si>
  <si>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</si>
  <si>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</si>
  <si>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</si>
  <si>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</si>
  <si>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</si>
  <si>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</si>
  <si>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</si>
  <si>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</si>
  <si>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</si>
  <si>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</si>
  <si>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</si>
  <si>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</si>
  <si>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</si>
  <si>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</si>
  <si>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</si>
  <si>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</si>
  <si>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</si>
  <si>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</si>
  <si>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</si>
  <si>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</si>
  <si>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</si>
  <si>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</si>
  <si>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</si>
  <si>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</si>
  <si>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</si>
  <si>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</si>
  <si>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</si>
  <si>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</si>
  <si>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</si>
  <si>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</si>
  <si>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</si>
  <si>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</si>
  <si>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</si>
  <si>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</si>
  <si>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</si>
  <si>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</si>
  <si>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</si>
  <si>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</si>
  <si>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</si>
  <si>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</si>
  <si>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</si>
  <si>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</si>
  <si>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</si>
  <si>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</si>
  <si>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</si>
  <si>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</si>
  <si>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</si>
  <si>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</si>
  <si>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</si>
  <si>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</si>
  <si>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</si>
  <si>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</si>
  <si>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</si>
  <si>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</si>
  <si>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</si>
  <si>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</si>
  <si>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</si>
  <si>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</si>
  <si>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</si>
  <si>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</si>
  <si>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</si>
  <si>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</si>
  <si>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</si>
  <si>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</si>
  <si>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</si>
  <si>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</si>
  <si>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</si>
  <si>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</si>
  <si>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</si>
  <si>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</si>
  <si>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</si>
  <si>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</si>
  <si>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</si>
  <si>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</si>
  <si>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</si>
  <si>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</si>
  <si>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</si>
  <si>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</si>
  <si>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</si>
  <si>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</si>
  <si>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</si>
  <si>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</si>
  <si>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</si>
  <si>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</si>
  <si>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</si>
  <si>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</si>
  <si>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</si>
  <si>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</si>
  <si>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</si>
  <si>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</si>
  <si>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</si>
  <si>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</si>
  <si>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</si>
  <si>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</si>
  <si>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</si>
  <si>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</si>
  <si>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</si>
  <si>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</si>
  <si>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</si>
  <si>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</si>
  <si>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</si>
  <si>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</si>
  <si>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</si>
  <si>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</si>
  <si>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</si>
  <si>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</si>
  <si>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</si>
  <si>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</si>
  <si>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</si>
  <si>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</si>
  <si>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</si>
  <si>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</si>
  <si>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</si>
  <si>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</si>
  <si>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</si>
  <si>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</si>
  <si>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</si>
  <si>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</si>
  <si>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</si>
  <si>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</si>
  <si>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</si>
  <si>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</si>
  <si>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</si>
  <si>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</si>
  <si>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</si>
  <si>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</si>
  <si>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</si>
  <si>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</si>
  <si>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</si>
  <si>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</si>
  <si>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</si>
  <si>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</si>
  <si>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</si>
  <si>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</si>
  <si>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</si>
  <si>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</si>
  <si>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</si>
  <si>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</si>
  <si>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</si>
  <si>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</si>
  <si>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</si>
  <si>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</si>
  <si>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</si>
  <si>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</si>
  <si>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</si>
  <si>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</si>
  <si>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</si>
  <si>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</si>
  <si>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</si>
  <si>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</si>
  <si>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</si>
  <si>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</si>
  <si>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</si>
  <si>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</si>
  <si>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</si>
  <si>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</si>
  <si>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</si>
  <si>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</si>
  <si>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</si>
  <si>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</si>
  <si>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</si>
  <si>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</si>
  <si>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</si>
  <si>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</si>
  <si>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</si>
  <si>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</si>
  <si>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</si>
  <si>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</si>
  <si>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</si>
  <si>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</si>
  <si>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</si>
  <si>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</si>
  <si>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</si>
  <si>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</si>
  <si>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</si>
  <si>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</si>
  <si>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</si>
  <si>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</si>
  <si>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</si>
  <si>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</si>
  <si>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</si>
  <si>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</si>
  <si>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</si>
  <si>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</si>
  <si>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</si>
  <si>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</si>
  <si>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</si>
  <si>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</si>
  <si>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</si>
  <si>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</si>
  <si>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</si>
  <si>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</si>
  <si>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</si>
  <si>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</si>
  <si>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</si>
  <si>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</si>
  <si>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</si>
  <si>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</si>
  <si>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</si>
  <si>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</si>
  <si>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</si>
  <si>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</si>
  <si>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</si>
  <si>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</si>
  <si>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</si>
  <si>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</si>
  <si>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</si>
  <si>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</si>
  <si>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</si>
  <si>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</si>
  <si>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</si>
  <si>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</si>
  <si>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</si>
  <si>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</si>
  <si>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</si>
  <si>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</si>
  <si>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</si>
  <si>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</si>
  <si>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</si>
  <si>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</si>
  <si>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</si>
  <si>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</si>
  <si>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</si>
  <si>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</si>
  <si>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</si>
  <si>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</si>
  <si>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</si>
  <si>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</si>
  <si>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</si>
  <si>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</si>
  <si>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</si>
  <si>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</si>
  <si>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</si>
  <si>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</si>
  <si>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</si>
  <si>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</si>
  <si>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</si>
  <si>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</si>
  <si>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</si>
  <si>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</si>
  <si>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</si>
  <si>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</si>
  <si>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</si>
  <si>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</si>
  <si>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</si>
  <si>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</si>
  <si>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</si>
  <si>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</si>
  <si>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</si>
  <si>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</si>
  <si>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</si>
  <si>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</si>
  <si>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</si>
  <si>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</si>
  <si>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</si>
  <si>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</si>
  <si>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</si>
  <si>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</si>
  <si>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</si>
  <si>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</si>
  <si>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</si>
  <si>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</si>
  <si>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</si>
  <si>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</si>
  <si>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</si>
  <si>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</si>
  <si>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</si>
  <si>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</si>
  <si>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</si>
  <si>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</si>
  <si>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</si>
  <si>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</si>
  <si>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</si>
  <si>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</si>
  <si>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</si>
  <si>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</si>
  <si>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</si>
  <si>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</si>
  <si>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</si>
  <si>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</si>
  <si>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</si>
  <si>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</si>
  <si>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</si>
  <si>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</si>
  <si>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</si>
  <si>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</si>
  <si>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</si>
  <si>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</si>
  <si>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</si>
  <si>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</si>
  <si>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</si>
  <si>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</si>
  <si>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</si>
  <si>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</si>
  <si>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</si>
  <si>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</si>
  <si>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</si>
  <si>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</si>
  <si>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</si>
  <si>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</si>
  <si>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</si>
  <si>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</si>
  <si>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</si>
  <si>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</si>
  <si>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</si>
  <si>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</si>
  <si>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</si>
  <si>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</si>
  <si>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</si>
  <si>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</si>
  <si>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</si>
  <si>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</si>
  <si>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</si>
  <si>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</si>
  <si>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</si>
  <si>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</si>
  <si>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</si>
  <si>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</si>
  <si>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</si>
  <si>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</si>
  <si>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</si>
  <si>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</si>
  <si>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</si>
  <si>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</si>
  <si>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</si>
  <si>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</si>
  <si>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</si>
  <si>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</si>
  <si>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</si>
  <si>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</si>
  <si>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</si>
  <si>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</si>
  <si>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</si>
  <si>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</si>
  <si>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</si>
  <si>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</si>
  <si>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</si>
  <si>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</si>
  <si>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</si>
  <si>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</si>
  <si>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</si>
  <si>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</si>
  <si>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</si>
  <si>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</si>
  <si>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</si>
  <si>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</si>
  <si>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</si>
  <si>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</si>
  <si>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</si>
  <si>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</si>
  <si>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</si>
  <si>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</si>
  <si>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</si>
  <si>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</si>
  <si>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</si>
  <si>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</si>
  <si>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</si>
  <si>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</si>
  <si>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</si>
  <si>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</si>
  <si>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</si>
  <si>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</si>
  <si>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</si>
  <si>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</si>
  <si>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</si>
  <si>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</si>
  <si>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</si>
  <si>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</si>
  <si>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</si>
  <si>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</si>
  <si>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</si>
  <si>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</si>
  <si>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</si>
  <si>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</si>
  <si>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</si>
  <si>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</si>
  <si>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</si>
  <si>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</si>
  <si>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</si>
  <si>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</si>
  <si>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</si>
  <si>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</si>
  <si>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</si>
  <si>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</si>
  <si>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</si>
  <si>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</si>
  <si>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</si>
  <si>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</si>
  <si>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</si>
  <si>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</si>
  <si>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</si>
  <si>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</si>
  <si>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</si>
  <si>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</si>
  <si>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</si>
  <si>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</si>
  <si>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</si>
  <si>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</si>
  <si>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</si>
  <si>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</si>
  <si>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</si>
  <si>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</si>
  <si>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</si>
  <si>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</si>
  <si>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</si>
  <si>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</si>
  <si>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</si>
  <si>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</si>
  <si>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</si>
  <si>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</si>
  <si>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</si>
  <si>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</si>
  <si>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</si>
  <si>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</si>
  <si>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</si>
  <si>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</si>
  <si>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</si>
  <si>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</si>
  <si>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</si>
  <si>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</si>
  <si>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</si>
  <si>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</si>
  <si>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</si>
  <si>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</si>
  <si>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</si>
  <si>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</si>
  <si>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</si>
  <si>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</si>
  <si>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</si>
  <si>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</si>
  <si>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</si>
  <si>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</si>
  <si>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</si>
  <si>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</si>
  <si>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</si>
  <si>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</si>
  <si>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</si>
  <si>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</si>
  <si>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</si>
  <si>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</si>
  <si>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</si>
  <si>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</si>
  <si>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</si>
  <si>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</si>
  <si>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</si>
  <si>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</si>
  <si>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</si>
  <si>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</si>
  <si>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</si>
  <si>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</si>
  <si>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</si>
  <si>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</si>
  <si>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</si>
  <si>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</si>
  <si>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</si>
  <si>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</si>
  <si>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</si>
  <si>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</si>
  <si>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</si>
  <si>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</si>
  <si>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</si>
  <si>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</si>
  <si>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</si>
  <si>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</si>
  <si>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</si>
  <si>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</si>
  <si>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</si>
  <si>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</si>
  <si>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</si>
  <si>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</si>
  <si>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</si>
  <si>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</si>
  <si>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</si>
  <si>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</si>
  <si>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</si>
  <si>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</si>
  <si>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</si>
  <si>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</si>
  <si>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</si>
  <si>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</si>
  <si>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</si>
  <si>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</si>
  <si>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</si>
  <si>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</si>
  <si>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</si>
  <si>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</si>
  <si>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</si>
  <si>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</si>
  <si>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</si>
  <si>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</si>
  <si>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</si>
  <si>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</si>
  <si>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</si>
  <si>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</si>
  <si>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</si>
  <si>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</si>
  <si>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</si>
  <si>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</si>
  <si>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</si>
  <si>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</si>
  <si>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</si>
  <si>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</si>
  <si>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</si>
  <si>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</si>
  <si>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</si>
  <si>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</si>
  <si>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</si>
  <si>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</si>
  <si>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</si>
  <si>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</si>
  <si>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</si>
  <si>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</si>
  <si>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</si>
  <si>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</si>
  <si>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</si>
  <si>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</si>
  <si>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</si>
  <si>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</si>
  <si>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</si>
  <si>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</si>
  <si>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</si>
  <si>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</si>
  <si>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</si>
  <si>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</si>
  <si>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</si>
  <si>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</si>
  <si>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</si>
  <si>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</si>
  <si>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</si>
  <si>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</si>
  <si>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</si>
  <si>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</si>
  <si>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</si>
  <si>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</si>
  <si>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</si>
  <si>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</si>
  <si>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</si>
  <si>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</si>
  <si>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</si>
  <si>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</si>
  <si>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</si>
  <si>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</si>
  <si>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</si>
  <si>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</si>
  <si>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</si>
  <si>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</si>
  <si>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</si>
  <si>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</si>
  <si>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</si>
  <si>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</si>
  <si>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</si>
  <si>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</si>
  <si>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</si>
  <si>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</si>
  <si>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</si>
  <si>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</si>
  <si>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</si>
  <si>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</si>
  <si>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</si>
  <si>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</si>
  <si>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</si>
  <si>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</si>
  <si>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</si>
  <si>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</si>
  <si>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</si>
  <si>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</si>
  <si>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</si>
  <si>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</si>
  <si>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</si>
  <si>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</si>
  <si>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</si>
  <si>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</si>
  <si>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</si>
  <si>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</si>
  <si>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</si>
  <si>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</si>
  <si>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</si>
  <si>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</si>
  <si>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</si>
  <si>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</si>
  <si>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</si>
  <si>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</si>
  <si>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</si>
  <si>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</si>
  <si>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</si>
  <si>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</si>
  <si>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</si>
  <si>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</si>
  <si>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</si>
  <si>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</si>
  <si>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</si>
  <si>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</si>
  <si>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</si>
  <si>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</si>
  <si>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</si>
  <si>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</si>
  <si>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</si>
  <si>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</si>
  <si>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</si>
  <si>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</si>
  <si>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</si>
  <si>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</si>
  <si>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</si>
  <si>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</si>
  <si>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</si>
  <si>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</si>
  <si>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</si>
  <si>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</si>
  <si>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</si>
  <si>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</si>
  <si>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</si>
  <si>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</si>
  <si>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</si>
  <si>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</si>
  <si>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</si>
  <si>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</si>
  <si>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</si>
  <si>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</si>
  <si>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</si>
  <si>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</si>
  <si>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</si>
  <si>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</si>
  <si>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</si>
  <si>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</si>
  <si>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</si>
  <si>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</si>
  <si>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</si>
  <si>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</si>
  <si>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</si>
  <si>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</si>
  <si>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</si>
  <si>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</si>
  <si>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</si>
  <si>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</si>
  <si>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</si>
  <si>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</si>
  <si>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</si>
  <si>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</si>
  <si>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</si>
  <si>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</si>
  <si>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</si>
  <si>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</si>
  <si>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</si>
  <si>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</si>
  <si>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</si>
  <si>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</si>
  <si>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</si>
  <si>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</si>
  <si>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</si>
  <si>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</si>
  <si>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</si>
  <si>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</si>
  <si>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</si>
  <si>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</si>
  <si>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</si>
  <si>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</si>
  <si>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</si>
  <si>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</si>
  <si>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</si>
  <si>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</si>
  <si>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</si>
  <si>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</si>
  <si>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</si>
  <si>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</si>
  <si>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</si>
  <si>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</si>
  <si>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</si>
  <si>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</si>
  <si>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</si>
  <si>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</si>
  <si>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</si>
  <si>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</si>
  <si>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</si>
  <si>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</si>
  <si>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</si>
  <si>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</si>
  <si>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</si>
  <si>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</si>
  <si>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</si>
  <si>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</si>
  <si>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</si>
  <si>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</si>
  <si>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</si>
  <si>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</si>
  <si>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</si>
  <si>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</si>
  <si>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</si>
  <si>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</si>
  <si>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</si>
  <si>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</si>
  <si>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</si>
  <si>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</si>
  <si>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</si>
  <si>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</si>
  <si>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</si>
  <si>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</si>
  <si>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</si>
  <si>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</si>
  <si>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</si>
  <si>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</si>
  <si>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</si>
  <si>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</si>
  <si>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</si>
  <si>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</si>
  <si>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</si>
  <si>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</si>
  <si>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</si>
  <si>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</si>
  <si>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</si>
  <si>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</si>
  <si>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</si>
  <si>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</si>
  <si>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</si>
  <si>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</si>
  <si>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</si>
  <si>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</si>
  <si>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</si>
  <si>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</si>
  <si>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</si>
  <si>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</si>
  <si>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</si>
  <si>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</si>
  <si>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</si>
  <si>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</si>
  <si>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</si>
  <si>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</si>
  <si>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</si>
  <si>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</si>
  <si>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</si>
  <si>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</si>
  <si>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</si>
  <si>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</si>
  <si>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</si>
  <si>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</si>
  <si>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</si>
  <si>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</si>
  <si>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</si>
  <si>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</si>
  <si>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</si>
  <si>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</si>
  <si>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</si>
  <si>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</si>
  <si>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</si>
  <si>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</si>
  <si>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</si>
  <si>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</si>
  <si>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</si>
  <si>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</si>
  <si>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</si>
  <si>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</si>
  <si>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</si>
  <si>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</si>
  <si>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</si>
  <si>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</si>
  <si>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</si>
  <si>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</si>
  <si>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</si>
  <si>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</si>
  <si>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</si>
  <si>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</si>
  <si>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</si>
  <si>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</si>
  <si>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</si>
  <si>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</si>
  <si>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</si>
  <si>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</si>
  <si>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</si>
  <si>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</si>
  <si>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</si>
  <si>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</si>
  <si>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</si>
  <si>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</si>
  <si>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</si>
  <si>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</si>
  <si>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</si>
  <si>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</si>
  <si>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</si>
  <si>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</si>
  <si>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</si>
  <si>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</si>
  <si>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</si>
  <si>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</si>
  <si>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</si>
  <si>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</si>
  <si>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</si>
  <si>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</si>
  <si>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</si>
  <si>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</si>
  <si>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</si>
  <si>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</si>
  <si>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</si>
  <si>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</si>
  <si>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</si>
  <si>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</si>
  <si>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</si>
  <si>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</si>
  <si>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</si>
  <si>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</si>
  <si>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</si>
  <si>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no new pcm</t>
  </si>
  <si>
    <t>team moved 10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</si>
  <si>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</si>
  <si>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</si>
  <si>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</si>
  <si>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</si>
  <si>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</si>
  <si>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</si>
  <si>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</si>
  <si>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</si>
  <si>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</si>
  <si>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</si>
  <si>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</si>
  <si>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</si>
  <si>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</si>
  <si>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</si>
  <si>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</si>
  <si>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</si>
  <si>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</si>
  <si>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</si>
  <si>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</si>
  <si>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</si>
  <si>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</si>
  <si>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</si>
  <si>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</si>
  <si>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</si>
  <si>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</si>
  <si>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</si>
  <si>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</si>
  <si>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</si>
  <si>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</si>
  <si>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</si>
  <si>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</si>
  <si>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</si>
  <si>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</si>
  <si>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</si>
  <si>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</si>
  <si>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</si>
  <si>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</si>
  <si>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</si>
  <si>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</si>
  <si>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</si>
  <si>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</si>
  <si>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</si>
  <si>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</si>
  <si>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</si>
  <si>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</si>
  <si>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</si>
  <si>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</si>
  <si>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</si>
  <si>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</si>
  <si>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</si>
  <si>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</si>
  <si>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</si>
  <si>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</si>
  <si>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</si>
  <si>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</si>
  <si>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</si>
  <si>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</si>
  <si>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</si>
  <si>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</si>
  <si>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</si>
  <si>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</si>
  <si>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</si>
  <si>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</si>
  <si>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</si>
  <si>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</si>
  <si>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</si>
  <si>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</si>
  <si>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</si>
  <si>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</si>
  <si>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</si>
  <si>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</si>
  <si>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</si>
  <si>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</si>
  <si>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</si>
  <si>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</si>
  <si>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</si>
  <si>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</si>
  <si>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</si>
  <si>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</si>
  <si>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</si>
  <si>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</si>
  <si>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</si>
  <si>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</si>
  <si>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</si>
  <si>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</si>
  <si>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</si>
  <si>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PCM-20251004-00000233</t>
  </si>
  <si>
    <t>access issue as Site located inside Saudi entertainment Academy and no security available and all doors closed</t>
  </si>
  <si>
    <t>PCM-20251004-00000380</t>
  </si>
  <si>
    <t xml:space="preserve">Restored by PG </t>
  </si>
  <si>
    <t>PCM-20251004-00000492</t>
  </si>
  <si>
    <t xml:space="preserve">ETA 150 MIN </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</si>
  <si>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</si>
  <si>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</si>
  <si>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</si>
  <si>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</si>
  <si>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</si>
  <si>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NO PCM</t>
  </si>
  <si>
    <t>EM team on the way need 90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</si>
  <si>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</si>
  <si>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</si>
  <si>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</si>
  <si>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</si>
  <si>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PCM-20251003-00001576</t>
  </si>
  <si>
    <t>Minor</t>
  </si>
  <si>
    <t>Cell down due to obsolete module shortage ( issue esclated to LATIS team and waiting their support to arrange modules)</t>
  </si>
  <si>
    <t>PCM-20250926-00001863</t>
  </si>
  <si>
    <t>PCM-20251002-00002053</t>
  </si>
  <si>
    <t>PCM-20251003-00001199</t>
  </si>
  <si>
    <t xml:space="preserve">Cell down due to rectifier module faulty / under arrangement </t>
  </si>
  <si>
    <t>PCM-20251003-00001666</t>
  </si>
  <si>
    <t>team at site /  rectifier module faulty and under arrangment ETA 50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</si>
</sst>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165" fontId="27" fillId="9" borderId="10"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1" totalsRowShown="0" headerRowDxfId="174" dataDxfId="173" headerRowBorderDxfId="171" tableBorderDxfId="172" totalsRowBorderDxfId="170">
  <autoFilter ref="A1:L5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51">
    <sortCondition ref="H1:H51"/>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27" totalsRowShown="0" headerRowDxfId="157" dataDxfId="156" headerRowBorderDxfId="154" tableBorderDxfId="155" totalsRowBorderDxfId="153">
  <autoFilter ref="A1:CJ32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26" totalsRowShown="0" headerRowDxfId="64" dataDxfId="63" headerRowBorderDxfId="61" tableBorderDxfId="62">
  <autoFilter ref="A1:L122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2" totalsRowShown="0" headerRowDxfId="48" dataDxfId="47" headerRowBorderDxfId="45" tableBorderDxfId="46" totalsRowBorderDxfId="44">
  <autoFilter ref="A1:L3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93" totalsRowShown="0" headerRowDxfId="31" dataDxfId="30" headerRowBorderDxfId="28" tableBorderDxfId="29">
  <autoFilter ref="A1:L19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09" totalsRowShown="0" headerRowDxfId="15" dataDxfId="14" headerRowBorderDxfId="12" tableBorderDxfId="13">
  <autoFilter ref="A1:L30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51"/>
  <sheetViews>
    <sheetView workbookViewId="0">
      <selection activeCell="K3" sqref="K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271.41226990740688</v>
      </c>
      <c r="H2" s="90">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1</v>
      </c>
      <c r="D3" s="64" t="s">
        <v>19993</v>
      </c>
      <c r="E3" s="65" t="s">
        <v>38964</v>
      </c>
      <c r="F3" s="66"/>
      <c r="G3" s="67">
        <f ca="1">IFERROR(NOW()-F3,"")</f>
        <v>45934.360695833333</v>
      </c>
      <c r="H3" s="90">
        <v>45934.260127314818</v>
      </c>
      <c r="I3" s="73" t="str">
        <f>IFERROR(VLOOKUP(D3,DB!A:F,6,0),"")</f>
        <v>SCECO</v>
      </c>
      <c r="J3" s="73" t="str">
        <f>IFERROR(VLOOKUP(D3,DB!A:G,7,0),"")</f>
        <v>Dead</v>
      </c>
      <c r="K3" s="69" t="s">
        <v>38967</v>
      </c>
      <c r="L3" s="70" t="str">
        <f>IFERROR(VLOOKUP(D3,DB!A:I,9,0),"")</f>
        <v>Latis</v>
      </c>
    </row>
    <row r="4" spans="1:12" ht="15" customHeight="1">
      <c r="A4" s="63"/>
      <c r="B4" s="73" t="str">
        <f>IFERROR(VLOOKUP(D4,DB!A:K,11,0),"")</f>
        <v/>
      </c>
      <c r="C4" s="64"/>
      <c r="D4" s="64"/>
      <c r="E4" s="65"/>
      <c r="F4" s="66"/>
      <c r="G4" s="67">
        <f ca="1">IFERROR(NOW()-F4,"")</f>
        <v>45934.360695833333</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45934.360695833333</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45934.360695833333</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45934.360695833333</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45934.360695833333</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45934.360695833333</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45934.360695833333</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45934.360695833333</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45934.360695833333</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45934.360695833333</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45934.360695833333</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45934.360695833333</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45934.360695833333</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45934.360695833333</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45934.360695833333</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45934.360695833333</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45934.360695833333</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45934.360695833333</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45934.360695833333</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45934.360695833333</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45934.360695833333</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45934.360695833333</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45934.360695833333</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45934.360695833333</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45934.360695833333</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45934.360695833333</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45934.360695833333</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45934.360695833333</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45934.360695833333</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45934.360695833333</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45934.360695833333</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45934.360695833333</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45934.360695833333</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45934.360695833333</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45934.360695833333</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45934.360695833333</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45934.360695833333</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45934.360695833333</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45934.360695833333</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45934.360695833333</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45934.360695833333</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45934.360695833333</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45934.360695833333</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45934.360695833333</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45934.360695833333</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45934.360695833333</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45934.360695833333</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45934.360695833333</v>
      </c>
      <c r="H51" s="68"/>
      <c r="I51" s="73" t="str">
        <f>IFERROR(VLOOKUP(D51,DB!A:F,6,0),"")</f>
        <v/>
      </c>
      <c r="J51" s="73" t="str">
        <f>IFERROR(VLOOKUP(D51,DB!A:G,7,0),"")</f>
        <v/>
      </c>
      <c r="K51" s="69"/>
      <c r="L51" s="70" t="str">
        <f>IFERROR(VLOOKUP(D51,DB!A:I,9,0),"")</f>
        <v/>
      </c>
    </row>
  </sheetData>
  <customSheetViews>
    <customSheetView guid="{F6042A99-DD27-4453-835D-0834D95730CC}" filter="1" showAutoFilter="1">
      <pageMargins left="0" right="0" top="0" bottom="0" header="0" footer="0"/>
      <autoFilter ref="B1:M1" xr:uid="{7583C5DD-AE5D-4054-B242-4F16512A328C}"/>
    </customSheetView>
  </customSheetViews>
  <dataValidations count="2">
    <dataValidation allowBlank="1" showInputMessage="1" showErrorMessage="1" sqref="E1" xr:uid="{5DBA255D-CDD9-49FB-AD3C-AF70AB4EE696}"/>
    <dataValidation type="list" allowBlank="1" showInputMessage="1" showErrorMessage="1" sqref="E2:E5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27"/>
  <sheetViews>
    <sheetView workbookViewId="0">
      <selection activeCell="K8" sqref="K8"/>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38968</v>
      </c>
      <c r="N1" s="103" t="s">
        <v>38969</v>
      </c>
      <c r="O1" s="103" t="s">
        <v>38970</v>
      </c>
      <c r="P1" s="103" t="s">
        <v>38971</v>
      </c>
      <c r="Q1" s="103" t="s">
        <v>38972</v>
      </c>
      <c r="R1" s="103" t="s">
        <v>38973</v>
      </c>
      <c r="S1" s="103" t="s">
        <v>38974</v>
      </c>
      <c r="T1" s="103" t="s">
        <v>38975</v>
      </c>
      <c r="U1" s="103" t="s">
        <v>38976</v>
      </c>
      <c r="V1" s="103" t="s">
        <v>38977</v>
      </c>
      <c r="W1" s="103" t="s">
        <v>38978</v>
      </c>
      <c r="X1" s="103" t="s">
        <v>38979</v>
      </c>
      <c r="Y1" s="103" t="s">
        <v>38980</v>
      </c>
      <c r="Z1" s="103" t="s">
        <v>38981</v>
      </c>
      <c r="AA1" s="103" t="s">
        <v>38982</v>
      </c>
      <c r="AB1" s="103" t="s">
        <v>38983</v>
      </c>
      <c r="AC1" s="103" t="s">
        <v>38984</v>
      </c>
      <c r="AD1" s="103" t="s">
        <v>38985</v>
      </c>
      <c r="AE1" s="103" t="s">
        <v>38986</v>
      </c>
      <c r="AF1" s="103" t="s">
        <v>38987</v>
      </c>
      <c r="AG1" s="103" t="s">
        <v>38988</v>
      </c>
      <c r="AH1" s="103" t="s">
        <v>38989</v>
      </c>
      <c r="AI1" s="103" t="s">
        <v>38990</v>
      </c>
      <c r="AJ1" s="103" t="s">
        <v>38991</v>
      </c>
      <c r="AK1" s="103" t="s">
        <v>38992</v>
      </c>
      <c r="AL1" s="103" t="s">
        <v>38993</v>
      </c>
      <c r="AM1" s="103" t="s">
        <v>38994</v>
      </c>
      <c r="AN1" s="103" t="s">
        <v>38995</v>
      </c>
      <c r="AO1" s="103" t="s">
        <v>38996</v>
      </c>
      <c r="AP1" s="103" t="s">
        <v>38997</v>
      </c>
      <c r="AQ1" s="103" t="s">
        <v>38998</v>
      </c>
      <c r="AR1" s="103" t="s">
        <v>38999</v>
      </c>
      <c r="AS1" s="103" t="s">
        <v>39000</v>
      </c>
      <c r="AT1" s="103" t="s">
        <v>39001</v>
      </c>
      <c r="AU1" s="103" t="s">
        <v>39002</v>
      </c>
      <c r="AV1" s="103" t="s">
        <v>39003</v>
      </c>
      <c r="AW1" s="103" t="s">
        <v>39004</v>
      </c>
      <c r="AX1" s="103" t="s">
        <v>39005</v>
      </c>
      <c r="AY1" s="103" t="s">
        <v>39006</v>
      </c>
      <c r="AZ1" s="103" t="s">
        <v>39007</v>
      </c>
      <c r="BA1" s="103" t="s">
        <v>39008</v>
      </c>
      <c r="BB1" s="103" t="s">
        <v>39009</v>
      </c>
      <c r="BC1" s="103" t="s">
        <v>39010</v>
      </c>
      <c r="BD1" s="103" t="s">
        <v>39011</v>
      </c>
      <c r="BE1" s="103" t="s">
        <v>39012</v>
      </c>
      <c r="BF1" s="103" t="s">
        <v>39013</v>
      </c>
      <c r="BG1" s="103" t="s">
        <v>39014</v>
      </c>
      <c r="BH1" s="103" t="s">
        <v>39015</v>
      </c>
      <c r="BI1" s="103" t="s">
        <v>39016</v>
      </c>
      <c r="BJ1" s="103" t="s">
        <v>39017</v>
      </c>
      <c r="BK1" s="103" t="s">
        <v>39018</v>
      </c>
      <c r="BL1" s="103" t="s">
        <v>39019</v>
      </c>
      <c r="BM1" s="103" t="s">
        <v>39020</v>
      </c>
      <c r="BN1" s="103" t="s">
        <v>39021</v>
      </c>
      <c r="BO1" s="103" t="s">
        <v>39022</v>
      </c>
      <c r="BP1" s="103" t="s">
        <v>39023</v>
      </c>
      <c r="BQ1" s="103" t="s">
        <v>39024</v>
      </c>
      <c r="BR1" s="103" t="s">
        <v>39025</v>
      </c>
      <c r="BS1" s="103" t="s">
        <v>39026</v>
      </c>
      <c r="BT1" s="103" t="s">
        <v>39027</v>
      </c>
      <c r="BU1" s="103" t="s">
        <v>39028</v>
      </c>
      <c r="BV1" s="103" t="s">
        <v>39029</v>
      </c>
      <c r="BW1" s="103" t="s">
        <v>39030</v>
      </c>
      <c r="BX1" s="103" t="s">
        <v>39031</v>
      </c>
      <c r="BY1" s="103" t="s">
        <v>39032</v>
      </c>
      <c r="BZ1" s="103" t="s">
        <v>39033</v>
      </c>
      <c r="CA1" s="103" t="s">
        <v>39034</v>
      </c>
      <c r="CB1" s="103" t="s">
        <v>39035</v>
      </c>
      <c r="CC1" s="103" t="s">
        <v>39036</v>
      </c>
      <c r="CD1" s="103" t="s">
        <v>39037</v>
      </c>
      <c r="CE1" s="103" t="s">
        <v>39038</v>
      </c>
      <c r="CF1" s="103" t="s">
        <v>39039</v>
      </c>
      <c r="CG1" s="103" t="s">
        <v>39040</v>
      </c>
      <c r="CH1" s="103" t="s">
        <v>39041</v>
      </c>
      <c r="CI1" s="103" t="s">
        <v>39042</v>
      </c>
      <c r="CJ1" s="103" t="s">
        <v>39043</v>
      </c>
    </row>
    <row r="2" spans="1:88" s="82" customFormat="1" ht="31.5" customHeight="1">
      <c r="A2" s="75" t="s">
        <v>39044</v>
      </c>
      <c r="B2" s="75" t="s">
        <v>27</v>
      </c>
      <c r="C2" s="75">
        <v>1</v>
      </c>
      <c r="D2" s="75" t="s">
        <v>19278</v>
      </c>
      <c r="E2" s="100" t="s">
        <v>39045</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39045</v>
      </c>
      <c r="F3" s="88">
        <v>45691.651782407411</v>
      </c>
      <c r="G3" s="89">
        <f ca="1">IFERROR(NOW()-F3,"-")</f>
        <v>242.70891342592222</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127.63361250000162</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109.36085787037155</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39054</v>
      </c>
      <c r="B6" s="18" t="str">
        <f>IFERROR(VLOOKUP(D6,DB!A:K,11,0),"")</f>
        <v>R2</v>
      </c>
      <c r="C6" s="18">
        <v>2</v>
      </c>
      <c r="D6" s="18" t="s">
        <v>11739</v>
      </c>
      <c r="E6" s="131" t="s">
        <v>39045</v>
      </c>
      <c r="F6" s="132">
        <v>45934.180567129632</v>
      </c>
      <c r="G6" s="133">
        <f ca="1">IFERROR(NOW()-F6,"-")</f>
        <v>0.18012870370148448</v>
      </c>
      <c r="H6" s="132">
        <v>45934.141516203701</v>
      </c>
      <c r="I6" s="18" t="str">
        <f>IFERROR(VLOOKUP(D6,DB!A:F,6,0),"")</f>
        <v>SCECO</v>
      </c>
      <c r="J6" s="18" t="str">
        <f>IFERROR(VLOOKUP(D6,DB!A:G,7,0),"")</f>
        <v>In progress</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39056</v>
      </c>
      <c r="B7" s="18" t="str">
        <f>IFERROR(VLOOKUP(D7,DB!A:K,11,0),"")</f>
        <v>R2</v>
      </c>
      <c r="C7" s="18">
        <v>3</v>
      </c>
      <c r="D7" s="18" t="s">
        <v>21426</v>
      </c>
      <c r="E7" s="131" t="s">
        <v>38964</v>
      </c>
      <c r="F7" s="132">
        <v>45934.287557870368</v>
      </c>
      <c r="G7" s="133">
        <f ca="1">IFERROR(NOW()-F7,"-")</f>
        <v>7.3137962965120096E-2</v>
      </c>
      <c r="H7" s="132">
        <v>45934.279768518521</v>
      </c>
      <c r="I7" s="18" t="str">
        <f>IFERROR(VLOOKUP(D7,DB!A:F,6,0),"")</f>
        <v>SCECO</v>
      </c>
      <c r="J7" s="18" t="str">
        <f>IFERROR(VLOOKUP(D7,DB!A:G,7,0),"")</f>
        <v>No BB Shifted+No BB Shifted</v>
      </c>
      <c r="K7" s="19" t="s">
        <v>39057</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45934.360695833333</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45934.360695833333</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45934.360695833333</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45934.360695833333</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45934.360695833333</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45934.360695833333</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45934.360695833333</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45934.360695833333</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45934.360695833333</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45934.360695833333</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45934.360695833333</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45934.360695833333</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45934.360695833333</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45934.360695833333</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45934.360695833333</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45934.360695833333</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45934.360695833333</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45934.360695833333</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45934.360695833333</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45934.360695833333</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45934.360695833333</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45934.360695833333</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45934.360695833333</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45934.360695833333</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45934.360695833333</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45934.360695833333</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45934.360695833333</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45934.360695833333</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45934.360695833333</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45934.360695833333</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45934.360695833333</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45934.360695833333</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45934.360695833333</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45934.360695833333</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45934.360695833333</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45934.360695833333</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45934.360695833333</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45934.360695833333</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45934.360695833333</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45934.360695833333</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45934.360695833333</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45934.360695833333</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45934.360695833333</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45934.360695833333</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45934.360695833333</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45934.360695833333</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45934.360695833333</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45934.360695833333</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45934.360695833333</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45934.360695833333</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45934.360695833333</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45934.360695833333</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45934.360695833333</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45934.360695833333</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45934.360695833333</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45934.360695833333</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45934.360695833333</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45934.360695833333</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45934.360695833333</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45934.360695833333</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45934.360695833333</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45934.360695833333</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45934.360695833333</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45934.360695833333</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45934.360695833333</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45934.360695833333</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45934.360695833333</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45934.360695833333</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45934.360695833333</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45934.360695833333</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45934.360695833333</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45934.360695833333</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45934.360695833333</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45934.360695833333</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45934.360695833333</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45934.360695833333</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45934.360695833333</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45934.360695833333</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45934.360695833333</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45934.360695833333</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45934.360695833333</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45934.360695833333</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45934.360695833333</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45934.360695833333</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45934.360695833333</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45934.360695833333</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45934.360695833333</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45934.360695833333</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45934.360695833333</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45934.360695833333</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45934.360695833333</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45934.360695833333</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45934.360695833333</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45934.360695833333</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45934.360695833333</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45934.360695833333</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45934.360695833333</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45934.360695833333</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45934.360695833333</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45934.360695833333</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45934.360695833333</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45934.360695833333</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45934.360695833333</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45934.360695833333</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45934.360695833333</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45934.360695833333</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45934.360695833333</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45934.360695833333</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45934.360695833333</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45934.360695833333</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45934.360695833333</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45934.360695833333</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45934.360695833333</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45934.360695833333</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45934.360695833333</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45934.360695833333</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45934.360695833333</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45934.360695833333</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45934.360695833333</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45934.360695833333</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45934.360695833333</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45934.360695833333</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45934.360695833333</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45934.360695833333</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45934.360695833333</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45934.360695833333</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45934.360695833333</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45934.360695833333</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45934.360695833333</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45934.360695833333</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45934.360695833333</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45934.360695833333</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45934.360695833333</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45934.360695833333</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45934.360695833333</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45934.360695833333</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45934.360695833333</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45934.360695833333</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45934.360695833333</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45934.360695833333</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45934.360695833333</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45934.360695833333</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45934.360695833333</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45934.360695833333</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45934.360695833333</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45934.360695833333</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45934.360695833333</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45934.360695833333</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45934.360695833333</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45934.360695833333</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45934.360695833333</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45934.360695833333</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45934.360695833333</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45934.360695833333</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45934.360695833333</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45934.360695833333</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45934.360695833333</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45934.360695833333</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45934.360695833333</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45934.360695833333</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45934.360695833333</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45934.360695833333</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45934.360695833333</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45934.360695833333</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45934.360695833333</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45934.360695833333</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45934.360695833333</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45934.360695833333</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45934.360695833333</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45934.360695833333</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45934.360695833333</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45934.360695833333</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45934.360695833333</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45934.360695833333</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45934.360695833333</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45934.360695833333</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45934.360695833333</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45934.360695833333</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45934.360695833333</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45934.360695833333</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45934.360695833333</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45934.360695833333</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45934.360695833333</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45934.360695833333</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45934.360695833333</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45934.360695833333</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45934.360695833333</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45934.360695833333</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45934.360695833333</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45934.360695833333</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45934.360695833333</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45934.360695833333</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45934.360695833333</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45934.360695833333</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45934.360695833333</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45934.360695833333</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45934.360695833333</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45934.360695833333</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45934.360695833333</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45934.360695833333</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45934.360695833333</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45934.360695833333</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45934.360695833333</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45934.360695833333</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45934.360695833333</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45934.360695833333</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45934.360695833333</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45934.360695833333</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45934.360695833333</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45934.360695833333</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45934.360695833333</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45934.360695833333</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45934.360695833333</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45934.360695833333</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45934.360695833333</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45934.360695833333</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45934.360695833333</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45934.360695833333</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45934.360695833333</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45934.360695833333</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45934.360695833333</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45934.360695833333</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45934.360695833333</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45934.360695833333</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45934.360695833333</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45934.360695833333</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45934.360695833333</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45934.360695833333</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45934.360695833333</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45934.360695833333</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45934.360695833333</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45934.360695833333</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45934.360695833333</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45934.360695833333</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45934.360695833333</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45934.360695833333</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45934.360695833333</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45934.360695833333</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45934.360695833333</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45934.360695833333</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45934.360695833333</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45934.360695833333</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45934.360695833333</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45934.360695833333</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45934.360695833333</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45934.360695833333</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45934.360695833333</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45934.360695833333</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45934.360695833333</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45934.360695833333</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45934.360695833333</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45934.360695833333</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45934.360695833333</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45934.360695833333</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45934.360695833333</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45934.360695833333</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45934.360695833333</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45934.360695833333</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45934.360695833333</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45934.360695833333</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45934.360695833333</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45934.360695833333</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45934.360695833333</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45934.360695833333</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45934.360695833333</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45934.360695833333</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45934.360695833333</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45934.360695833333</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45934.360695833333</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45934.360695833333</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45934.360695833333</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45934.360695833333</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45934.360695833333</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45934.360695833333</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45934.360695833333</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45934.360695833333</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45934.360695833333</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45934.360695833333</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45934.360695833333</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45934.360695833333</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45934.360695833333</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45934.360695833333</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45934.360695833333</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45934.360695833333</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45934.360695833333</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45934.360695833333</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45934.360695833333</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45934.360695833333</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45934.360695833333</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45934.360695833333</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45934.360695833333</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45934.360695833333</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45934.360695833333</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45934.360695833333</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45934.360695833333</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45934.360695833333</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45934.360695833333</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45934.360695833333</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45934.360695833333</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45934.360695833333</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45934.360695833333</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45934.360695833333</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45934.360695833333</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45934.360695833333</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45934.360695833333</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45934.360695833333</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45934.360695833333</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45934.360695833333</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45934.360695833333</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45934.360695833333</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45934.360695833333</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45934.360695833333</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45934.360695833333</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45934.360695833333</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45934.360695833333</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45934.360695833333</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45934.360695833333</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45934.360695833333</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45934.360695833333</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45934.360695833333</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sheetData>
  <dataValidations count="2">
    <dataValidation allowBlank="1" showInputMessage="1" showErrorMessage="1" sqref="E1" xr:uid="{4D935161-CDD3-4592-B877-3FB59C99E142}"/>
    <dataValidation type="list" allowBlank="1" showInputMessage="1" showErrorMessage="1" sqref="E3:E32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26"/>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t="s">
        <v>39058</v>
      </c>
      <c r="B2" s="75" t="str">
        <f>IFERROR(VLOOKUP(D2,DB!A:K,11,0),"")</f>
        <v>R3</v>
      </c>
      <c r="C2" s="18">
        <v>2</v>
      </c>
      <c r="D2" s="18" t="s">
        <v>24911</v>
      </c>
      <c r="E2" s="18" t="s">
        <v>38964</v>
      </c>
      <c r="F2" s="20">
        <v>45934.34952546296</v>
      </c>
      <c r="G2" s="21">
        <f t="shared" ref="G2:G59" ca="1" si="0">IFERROR(NOW()-F2,"-")</f>
        <v>1.1170370373292826E-2</v>
      </c>
      <c r="H2" s="142">
        <v>45934.338368055556</v>
      </c>
      <c r="I2" s="19" t="str">
        <f>IFERROR(VLOOKUP(D2,DB!A:F,6,0),"")</f>
        <v>SCECO</v>
      </c>
      <c r="J2" s="18" t="str">
        <f>IFERROR(VLOOKUP(D2,DB!A:G,7,0),"")</f>
        <v>Dead</v>
      </c>
      <c r="K2" s="50" t="s">
        <v>39059</v>
      </c>
      <c r="L2" s="23" t="str">
        <f>IFERROR(VLOOKUP(D2,DB!A:I,9,0),"")</f>
        <v>Latis</v>
      </c>
    </row>
    <row r="3" spans="1:13" ht="15" customHeight="1">
      <c r="A3" s="19"/>
      <c r="B3" s="75" t="str">
        <f>IFERROR(VLOOKUP(D3,DB!A:K,11,0),"")</f>
        <v/>
      </c>
      <c r="C3" s="18"/>
      <c r="D3" s="18"/>
      <c r="E3" s="18"/>
      <c r="F3" s="20"/>
      <c r="G3" s="21">
        <f t="shared" ca="1" si="0"/>
        <v>45934.360695833333</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45934.360695833333</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45934.360695833333</v>
      </c>
      <c r="H5" s="22"/>
      <c r="I5" s="19" t="str">
        <f>IFERROR(VLOOKUP(D5,DB!A:F,6,0),"")</f>
        <v/>
      </c>
      <c r="J5" s="18" t="str">
        <f>IFERROR(VLOOKUP(D5,DB!A:G,7,0),"")</f>
        <v/>
      </c>
      <c r="K5" s="50"/>
      <c r="L5" s="23" t="str">
        <f>IFERROR(VLOOKUP(D5,DB!A:I,9,0),"")</f>
        <v/>
      </c>
    </row>
    <row r="6" spans="1:13" ht="15" customHeight="1">
      <c r="A6" s="19"/>
      <c r="B6" s="18" t="str">
        <f>IFERROR(VLOOKUP(#REF!,DB!A:K,11,0),"")</f>
        <v/>
      </c>
      <c r="C6" s="18"/>
      <c r="D6" s="18"/>
      <c r="E6" s="18"/>
      <c r="F6" s="20"/>
      <c r="G6" s="21">
        <f t="shared" ca="1" si="0"/>
        <v>45934.360695833333</v>
      </c>
      <c r="H6" s="22"/>
      <c r="I6" s="19" t="str">
        <f>IFERROR(VLOOKUP(#REF!,DB!A:F,6,0),"")</f>
        <v/>
      </c>
      <c r="J6" s="18" t="str">
        <f>IFERROR(VLOOKUP(#REF!,DB!A:G,7,0),"")</f>
        <v/>
      </c>
      <c r="K6" s="50"/>
      <c r="L6" s="23" t="str">
        <f>IFERROR(VLOOKUP(#REF!,DB!A:I,9,0),"")</f>
        <v/>
      </c>
    </row>
    <row r="7" spans="1:13" ht="15" customHeight="1">
      <c r="A7" s="19"/>
      <c r="B7" s="75" t="str">
        <f>IFERROR(VLOOKUP(D7,DB!A:K,11,0),"")</f>
        <v/>
      </c>
      <c r="C7" s="18"/>
      <c r="D7" s="18"/>
      <c r="E7" s="18"/>
      <c r="F7" s="20"/>
      <c r="G7" s="21">
        <f t="shared" ca="1" si="0"/>
        <v>45934.360695833333</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45934.360695833333</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45934.360695833333</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45934.360695833333</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45934.360695833333</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45934.360695833333</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45934.360695833333</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45934.360695833333</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45934.360695833333</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45934.360695833333</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45934.360695833333</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45934.360695833333</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45934.360695833333</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45934.360695833333</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45934.360695833333</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45934.360695833333</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45934.360695833333</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45934.360695833333</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45934.360695833333</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45934.360695833333</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45934.360695833333</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45934.360695833333</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45934.360695833333</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45934.360695833333</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45934.360695833333</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45934.360695833333</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45934.360695833333</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45934.360695833333</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45934.360695833333</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45934.360695833333</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45934.360695833333</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45934.360695833333</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45934.360695833333</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45934.360695833333</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45934.360695833333</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45934.360695833333</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45934.360695833333</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45934.360695833333</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45934.360695833333</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45934.360695833333</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45934.360695833333</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45934.360695833333</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45934.360695833333</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45934.360695833333</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45934.360695833333</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45934.360695833333</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45934.360695833333</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45934.360695833333</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45934.360695833333</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45934.360695833333</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45934.360695833333</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45934.360695833333</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45934.360695833333</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ref="G60:G123" ca="1" si="1">IFERROR(NOW()-F60,"-")</f>
        <v>45934.360695833333</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45934.360695833333</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45934.360695833333</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45934.360695833333</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45934.360695833333</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45934.360695833333</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45934.360695833333</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45934.360695833333</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45934.360695833333</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45934.360695833333</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45934.360695833333</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45934.360695833333</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45934.360695833333</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45934.360695833333</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45934.360695833333</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45934.360695833333</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45934.360695833333</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45934.360695833333</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45934.360695833333</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45934.360695833333</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45934.360695833333</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45934.360695833333</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45934.360695833333</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45934.360695833333</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45934.360695833333</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45934.360695833333</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45934.360695833333</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45934.360695833333</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45934.360695833333</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45934.360695833333</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45934.360695833333</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45934.360695833333</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45934.360695833333</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45934.360695833333</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45934.360695833333</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45934.360695833333</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45934.360695833333</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45934.360695833333</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45934.360695833333</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45934.360695833333</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45934.360695833333</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45934.360695833333</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45934.360695833333</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45934.360695833333</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45934.360695833333</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45934.360695833333</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45934.360695833333</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45934.360695833333</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45934.360695833333</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45934.360695833333</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45934.360695833333</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45934.360695833333</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45934.360695833333</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45934.360695833333</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45934.360695833333</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45934.360695833333</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45934.360695833333</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45934.360695833333</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45934.360695833333</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45934.360695833333</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45934.360695833333</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45934.360695833333</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45934.360695833333</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45934.360695833333</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ref="G124:G187" ca="1" si="2">IFERROR(NOW()-F124,"-")</f>
        <v>45934.360695833333</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45934.360695833333</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45934.360695833333</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45934.360695833333</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45934.360695833333</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45934.360695833333</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45934.360695833333</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45934.360695833333</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45934.360695833333</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45934.360695833333</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45934.360695833333</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45934.360695833333</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45934.360695833333</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45934.360695833333</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45934.360695833333</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45934.360695833333</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45934.360695833333</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45934.360695833333</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45934.360695833333</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45934.360695833333</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45934.360695833333</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45934.360695833333</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45934.360695833333</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45934.360695833333</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45934.360695833333</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45934.360695833333</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45934.360695833333</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45934.360695833333</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45934.360695833333</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45934.360695833333</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45934.360695833333</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45934.360695833333</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45934.360695833333</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45934.360695833333</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45934.360695833333</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45934.360695833333</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45934.360695833333</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45934.360695833333</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45934.360695833333</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45934.360695833333</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45934.360695833333</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45934.360695833333</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45934.360695833333</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45934.360695833333</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45934.360695833333</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45934.360695833333</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45934.360695833333</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45934.360695833333</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45934.360695833333</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45934.360695833333</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45934.360695833333</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45934.360695833333</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45934.360695833333</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45934.360695833333</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45934.360695833333</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45934.360695833333</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45934.360695833333</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45934.360695833333</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45934.360695833333</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45934.360695833333</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45934.360695833333</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45934.360695833333</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45934.360695833333</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45934.360695833333</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ref="G188:G251" ca="1" si="3">IFERROR(NOW()-F188,"-")</f>
        <v>45934.360695833333</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45934.360695833333</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45934.360695833333</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45934.360695833333</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45934.360695833333</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45934.360695833333</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45934.360695833333</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45934.360695833333</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45934.360695833333</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45934.360695833333</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45934.360695833333</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45934.360695833333</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45934.360695833333</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45934.360695833333</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45934.360695833333</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45934.360695833333</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45934.360695833333</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45934.360695833333</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45934.360695833333</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45934.360695833333</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45934.360695833333</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45934.360695833333</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45934.360695833333</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45934.360695833333</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45934.360695833333</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45934.360695833333</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45934.360695833333</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45934.360695833333</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45934.360695833333</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45934.360695833333</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45934.360695833333</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45934.360695833333</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45934.360695833333</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45934.360695833333</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45934.360695833333</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45934.360695833333</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45934.360695833333</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45934.360695833333</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45934.360695833333</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45934.360695833333</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45934.360695833333</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45934.360695833333</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45934.360695833333</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45934.360695833333</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45934.360695833333</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45934.360695833333</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45934.360695833333</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45934.360695833333</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45934.360695833333</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45934.360695833333</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45934.360695833333</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45934.360695833333</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45934.360695833333</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45934.360695833333</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45934.360695833333</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45934.360695833333</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45934.360695833333</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45934.360695833333</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45934.360695833333</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45934.360695833333</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45934.360695833333</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45934.360695833333</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45934.360695833333</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45934.360695833333</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ref="G252:G315" ca="1" si="4">IFERROR(NOW()-F252,"-")</f>
        <v>45934.360695833333</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45934.360695833333</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45934.360695833333</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45934.360695833333</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45934.360695833333</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45934.360695833333</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45934.360695833333</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45934.360695833333</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45934.360695833333</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45934.360695833333</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45934.360695833333</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45934.360695833333</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45934.360695833333</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45934.360695833333</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45934.360695833333</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45934.360695833333</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45934.360695833333</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45934.360695833333</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45934.360695833333</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45934.360695833333</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45934.360695833333</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45934.360695833333</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45934.360695833333</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45934.360695833333</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45934.360695833333</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45934.360695833333</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45934.360695833333</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45934.360695833333</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45934.360695833333</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45934.360695833333</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45934.360695833333</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45934.360695833333</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45934.360695833333</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45934.360695833333</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45934.360695833333</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45934.360695833333</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45934.360695833333</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45934.360695833333</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45934.360695833333</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45934.360695833333</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45934.360695833333</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45934.360695833333</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45934.360695833333</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45934.360695833333</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45934.360695833333</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45934.360695833333</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45934.360695833333</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45934.360695833333</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45934.360695833333</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45934.360695833333</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45934.360695833333</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45934.360695833333</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45934.360695833333</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45934.360695833333</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45934.360695833333</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45934.360695833333</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45934.360695833333</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45934.360695833333</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45934.360695833333</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45934.360695833333</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45934.360695833333</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45934.360695833333</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45934.360695833333</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45934.360695833333</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ref="G316:G379" ca="1" si="5">IFERROR(NOW()-F316,"-")</f>
        <v>45934.360695833333</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45934.360695833333</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45934.360695833333</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45934.360695833333</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45934.360695833333</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45934.360695833333</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45934.360695833333</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45934.360695833333</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45934.360695833333</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45934.360695833333</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45934.360695833333</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45934.360695833333</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45934.360695833333</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45934.360695833333</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45934.360695833333</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45934.360695833333</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45934.360695833333</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45934.360695833333</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45934.360695833333</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45934.360695833333</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45934.360695833333</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45934.360695833333</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45934.360695833333</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45934.360695833333</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45934.360695833333</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45934.360695833333</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45934.360695833333</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45934.360695833333</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45934.360695833333</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45934.360695833333</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45934.360695833333</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45934.360695833333</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45934.360695833333</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45934.360695833333</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45934.360695833333</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45934.360695833333</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45934.360695833333</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45934.360695833333</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45934.360695833333</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45934.360695833333</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45934.360695833333</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45934.360695833333</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45934.360695833333</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45934.360695833333</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45934.360695833333</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45934.360695833333</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45934.360695833333</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45934.360695833333</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45934.360695833333</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45934.360695833333</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45934.360695833333</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45934.360695833333</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45934.360695833333</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45934.360695833333</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45934.360695833333</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45934.360695833333</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45934.360695833333</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45934.360695833333</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45934.360695833333</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45934.360695833333</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45934.360695833333</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45934.360695833333</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45934.360695833333</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45934.360695833333</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ref="G380:G443" ca="1" si="6">IFERROR(NOW()-F380,"-")</f>
        <v>45934.360695833333</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45934.360695833333</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45934.360695833333</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45934.360695833333</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45934.360695833333</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45934.360695833333</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45934.360695833333</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45934.360695833333</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45934.360695833333</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45934.360695833333</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45934.360695833333</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45934.360695833333</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45934.360695833333</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45934.360695833333</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45934.360695833333</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45934.360695833333</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45934.360695833333</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45934.360695833333</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45934.360695833333</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45934.360695833333</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45934.360695833333</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45934.360695833333</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45934.360695833333</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45934.360695833333</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45934.360695833333</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45934.360695833333</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45934.360695833333</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45934.360695833333</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45934.360695833333</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45934.360695833333</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45934.360695833333</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45934.360695833333</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45934.360695833333</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45934.360695833333</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45934.360695833333</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45934.360695833333</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45934.360695833333</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45934.360695833333</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45934.360695833333</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45934.360695833333</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45934.360695833333</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45934.360695833333</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45934.360695833333</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45934.360695833333</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45934.360695833333</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45934.360695833333</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45934.360695833333</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45934.360695833333</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45934.360695833333</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45934.360695833333</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45934.360695833333</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45934.360695833333</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45934.360695833333</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45934.360695833333</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45934.360695833333</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45934.360695833333</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45934.360695833333</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45934.360695833333</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45934.360695833333</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45934.360695833333</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45934.360695833333</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45934.360695833333</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45934.360695833333</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45934.360695833333</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ref="G444:G507" ca="1" si="7">IFERROR(NOW()-F444,"-")</f>
        <v>45934.360695833333</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45934.360695833333</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45934.360695833333</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45934.360695833333</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45934.360695833333</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45934.360695833333</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45934.360695833333</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45934.360695833333</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45934.360695833333</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45934.360695833333</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45934.360695833333</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45934.360695833333</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45934.360695833333</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45934.360695833333</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45934.360695833333</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45934.360695833333</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45934.360695833333</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45934.360695833333</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45934.360695833333</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45934.360695833333</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45934.360695833333</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45934.360695833333</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45934.360695833333</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45934.360695833333</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45934.360695833333</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45934.360695833333</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45934.360695833333</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45934.360695833333</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45934.360695833333</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45934.360695833333</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45934.360695833333</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45934.360695833333</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45934.360695833333</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45934.360695833333</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45934.360695833333</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45934.360695833333</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45934.360695833333</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45934.360695833333</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45934.360695833333</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45934.360695833333</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45934.360695833333</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45934.360695833333</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45934.360695833333</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45934.360695833333</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45934.360695833333</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45934.360695833333</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45934.360695833333</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45934.360695833333</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45934.360695833333</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45934.360695833333</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45934.360695833333</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45934.360695833333</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45934.360695833333</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45934.360695833333</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45934.360695833333</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45934.360695833333</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45934.360695833333</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45934.360695833333</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45934.360695833333</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45934.360695833333</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45934.360695833333</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45934.360695833333</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45934.360695833333</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45934.360695833333</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ref="G508:G571" ca="1" si="8">IFERROR(NOW()-F508,"-")</f>
        <v>45934.360695833333</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45934.360695833333</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45934.360695833333</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45934.360695833333</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45934.360695833333</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45934.360695833333</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45934.360695833333</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45934.360695833333</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45934.360695833333</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45934.360695833333</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45934.360695833333</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45934.360695833333</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45934.360695833333</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45934.360695833333</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45934.360695833333</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45934.360695833333</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45934.360695833333</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45934.360695833333</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45934.360695833333</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45934.360695833333</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45934.360695833333</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45934.360695833333</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45934.360695833333</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45934.360695833333</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45934.360695833333</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45934.360695833333</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45934.360695833333</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45934.360695833333</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45934.360695833333</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45934.360695833333</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45934.360695833333</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45934.360695833333</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45934.360695833333</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45934.360695833333</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45934.360695833333</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45934.360695833333</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45934.360695833333</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45934.360695833333</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45934.360695833333</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45934.360695833333</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45934.360695833333</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45934.360695833333</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45934.360695833333</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45934.360695833333</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45934.360695833333</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45934.360695833333</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45934.360695833333</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45934.360695833333</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45934.360695833333</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45934.360695833333</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45934.360695833333</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45934.360695833333</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45934.360695833333</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45934.360695833333</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45934.360695833333</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45934.360695833333</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45934.360695833333</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45934.360695833333</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45934.360695833333</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45934.360695833333</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45934.360695833333</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45934.360695833333</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45934.360695833333</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45934.360695833333</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ref="G572:G635" ca="1" si="9">IFERROR(NOW()-F572,"-")</f>
        <v>45934.360695833333</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45934.360695833333</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45934.360695833333</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45934.360695833333</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45934.360695833333</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45934.360695833333</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45934.360695833333</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45934.360695833333</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45934.360695833333</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45934.360695833333</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45934.360695833333</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45934.360695833333</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45934.360695833333</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45934.360695833333</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45934.360695833333</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45934.360695833333</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45934.360695833333</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45934.360695833333</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45934.360695833333</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45934.360695833333</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45934.360695833333</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45934.360695833333</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45934.360695833333</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45934.360695833333</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45934.360695833333</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45934.360695833333</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45934.360695833333</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45934.360695833333</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45934.360695833333</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45934.360695833333</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45934.360695833333</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45934.360695833333</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45934.360695833333</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45934.360695833333</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45934.360695833333</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45934.360695833333</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45934.360695833333</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45934.360695833333</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45934.360695833333</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45934.360695833333</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45934.360695833333</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45934.360695833333</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45934.360695833333</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45934.360695833333</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45934.360695833333</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45934.360695833333</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45934.360695833333</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45934.360695833333</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45934.360695833333</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45934.360695833333</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45934.360695833333</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45934.360695833333</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45934.360695833333</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45934.360695833333</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45934.360695833333</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45934.360695833333</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45934.360695833333</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45934.360695833333</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45934.360695833333</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45934.360695833333</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45934.360695833333</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45934.360695833333</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45934.360695833333</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45934.360695833333</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ref="G636:G699" ca="1" si="10">IFERROR(NOW()-F636,"-")</f>
        <v>45934.360695833333</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45934.360695833333</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45934.360695833333</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45934.360695833333</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45934.360695833333</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45934.360695833333</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45934.360695833333</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45934.360695833333</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45934.360695833333</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45934.360695833333</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45934.360695833333</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45934.360695833333</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45934.360695833333</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45934.360695833333</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45934.360695833333</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45934.360695833333</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45934.360695833333</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45934.360695833333</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45934.360695833333</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45934.360695833333</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45934.360695833333</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45934.360695833333</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45934.360695833333</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45934.360695833333</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45934.360695833333</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45934.360695833333</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45934.360695833333</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45934.360695833333</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45934.360695833333</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45934.360695833333</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45934.360695833333</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45934.360695833333</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45934.360695833333</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45934.360695833333</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45934.360695833333</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45934.360695833333</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45934.360695833333</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45934.360695833333</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45934.360695833333</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45934.360695833333</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45934.360695833333</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45934.360695833333</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45934.360695833333</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45934.360695833333</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45934.360695833333</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45934.360695833333</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45934.360695833333</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45934.360695833333</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45934.360695833333</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45934.360695833333</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45934.360695833333</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45934.360695833333</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45934.360695833333</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45934.360695833333</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45934.360695833333</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45934.360695833333</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45934.360695833333</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45934.360695833333</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45934.360695833333</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45934.360695833333</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45934.360695833333</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45934.360695833333</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45934.360695833333</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45934.360695833333</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ref="G700:G763" ca="1" si="11">IFERROR(NOW()-F700,"-")</f>
        <v>45934.360695833333</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45934.360695833333</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45934.360695833333</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45934.360695833333</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45934.360695833333</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45934.360695833333</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45934.360695833333</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45934.360695833333</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45934.360695833333</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45934.360695833333</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45934.360695833333</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45934.360695833333</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45934.360695833333</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45934.360695833333</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45934.360695833333</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45934.360695833333</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45934.360695833333</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45934.360695833333</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45934.360695833333</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45934.360695833333</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45934.360695833333</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45934.360695833333</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45934.360695833333</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45934.360695833333</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45934.360695833333</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45934.360695833333</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45934.360695833333</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45934.360695833333</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45934.360695833333</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45934.360695833333</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45934.360695833333</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45934.360695833333</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45934.360695833333</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45934.360695833333</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45934.360695833333</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45934.360695833333</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45934.360695833333</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45934.360695833333</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45934.360695833333</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45934.360695833333</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45934.360695833333</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45934.360695833333</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45934.360695833333</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45934.360695833333</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45934.360695833333</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45934.360695833333</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45934.360695833333</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45934.360695833333</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45934.360695833333</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45934.360695833333</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45934.360695833333</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45934.360695833333</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45934.360695833333</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45934.360695833333</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45934.360695833333</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45934.360695833333</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45934.360695833333</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45934.360695833333</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45934.360695833333</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45934.360695833333</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45934.360695833333</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45934.360695833333</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45934.360695833333</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45934.360695833333</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ref="G764:G827" ca="1" si="12">IFERROR(NOW()-F764,"-")</f>
        <v>45934.360695833333</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45934.360695833333</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45934.360695833333</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45934.360695833333</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45934.360695833333</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45934.360695833333</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45934.360695833333</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45934.360695833333</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45934.360695833333</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45934.360695833333</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45934.360695833333</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45934.360695833333</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45934.360695833333</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45934.360695833333</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45934.360695833333</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45934.360695833333</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45934.360695833333</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45934.360695833333</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45934.360695833333</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45934.360695833333</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45934.360695833333</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45934.360695833333</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45934.360695833333</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45934.360695833333</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45934.360695833333</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45934.360695833333</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45934.360695833333</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45934.360695833333</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45934.360695833333</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45934.360695833333</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45934.360695833333</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45934.360695833333</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45934.360695833333</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45934.360695833333</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45934.360695833333</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45934.360695833333</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45934.360695833333</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45934.360695833333</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45934.360695833333</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45934.360695833333</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45934.360695833333</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45934.360695833333</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45934.360695833333</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45934.360695833333</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45934.360695833333</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45934.360695833333</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45934.360695833333</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45934.360695833333</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45934.360695833333</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45934.360695833333</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45934.360695833333</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45934.360695833333</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45934.360695833333</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45934.360695833333</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45934.360695833333</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45934.360695833333</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45934.360695833333</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45934.360695833333</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45934.360695833333</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45934.360695833333</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45934.360695833333</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45934.360695833333</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45934.360695833333</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45934.360695833333</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ref="G828:G891" ca="1" si="13">IFERROR(NOW()-F828,"-")</f>
        <v>45934.360695833333</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45934.360695833333</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45934.360695833333</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45934.360695833333</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45934.360695833333</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45934.360695833333</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45934.360695833333</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45934.360695833333</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45934.360695833333</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45934.360695833333</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45934.360695833333</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45934.360695833333</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45934.360695833333</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45934.360695833333</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45934.360695833333</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45934.360695833333</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45934.360695833333</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45934.360695833333</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45934.360695833333</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45934.360695833333</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45934.360695833333</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45934.360695833333</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45934.360695833333</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45934.360695833333</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45934.360695833333</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45934.360695833333</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45934.360695833333</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45934.360695833333</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45934.360695833333</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45934.360695833333</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45934.360695833333</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45934.360695833333</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45934.360695833333</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45934.360695833333</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45934.360695833333</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45934.360695833333</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45934.360695833333</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45934.360695833333</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45934.360695833333</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45934.360695833333</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45934.360695833333</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45934.360695833333</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45934.360695833333</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45934.360695833333</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45934.360695833333</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45934.360695833333</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45934.360695833333</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45934.360695833333</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45934.360695833333</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45934.360695833333</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45934.360695833333</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45934.360695833333</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45934.360695833333</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45934.360695833333</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45934.360695833333</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45934.360695833333</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45934.360695833333</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45934.360695833333</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45934.360695833333</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45934.360695833333</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45934.360695833333</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45934.360695833333</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45934.360695833333</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45934.360695833333</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ref="G892:G955" ca="1" si="14">IFERROR(NOW()-F892,"-")</f>
        <v>45934.360695833333</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45934.360695833333</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45934.360695833333</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45934.360695833333</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45934.360695833333</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45934.360695833333</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45934.360695833333</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45934.360695833333</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45934.360695833333</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45934.360695833333</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45934.360695833333</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45934.360695833333</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45934.360695833333</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45934.360695833333</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45934.360695833333</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45934.360695833333</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45934.360695833333</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45934.360695833333</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45934.360695833333</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45934.360695833333</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45934.360695833333</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45934.360695833333</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45934.360695833333</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45934.360695833333</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45934.360695833333</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45934.360695833333</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45934.360695833333</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45934.360695833333</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45934.360695833333</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45934.360695833333</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45934.360695833333</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45934.360695833333</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45934.360695833333</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45934.360695833333</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45934.360695833333</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45934.360695833333</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45934.360695833333</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45934.360695833333</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45934.360695833333</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45934.360695833333</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45934.360695833333</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45934.360695833333</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45934.360695833333</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45934.360695833333</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45934.360695833333</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45934.360695833333</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45934.360695833333</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45934.360695833333</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45934.360695833333</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45934.360695833333</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45934.360695833333</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45934.360695833333</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45934.360695833333</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45934.360695833333</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45934.360695833333</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45934.360695833333</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45934.360695833333</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45934.360695833333</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45934.360695833333</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45934.360695833333</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45934.360695833333</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45934.360695833333</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45934.360695833333</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45934.360695833333</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ref="G956:G1019" ca="1" si="15">IFERROR(NOW()-F956,"-")</f>
        <v>45934.360695833333</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45934.360695833333</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45934.360695833333</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45934.360695833333</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45934.360695833333</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45934.360695833333</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45934.360695833333</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45934.360695833333</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45934.360695833333</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45934.360695833333</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45934.360695833333</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45934.360695833333</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45934.360695833333</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45934.360695833333</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45934.360695833333</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45934.360695833333</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45934.360695833333</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45934.360695833333</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45934.360695833333</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45934.360695833333</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45934.360695833333</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45934.360695833333</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45934.360695833333</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45934.360695833333</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45934.360695833333</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45934.360695833333</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45934.360695833333</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45934.360695833333</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45934.360695833333</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45934.360695833333</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45934.360695833333</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45934.360695833333</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45934.360695833333</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45934.360695833333</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45934.360695833333</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45934.360695833333</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45934.360695833333</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45934.360695833333</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45934.360695833333</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45934.360695833333</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45934.360695833333</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45934.360695833333</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45934.360695833333</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45934.360695833333</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45934.360695833333</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45934.360695833333</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45934.360695833333</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45934.360695833333</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45934.360695833333</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45934.360695833333</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45934.360695833333</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45934.360695833333</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45934.360695833333</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45934.360695833333</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45934.360695833333</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45934.360695833333</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45934.360695833333</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45934.360695833333</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45934.360695833333</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45934.360695833333</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45934.360695833333</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45934.360695833333</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45934.360695833333</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45934.360695833333</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ref="G1020:G1083" ca="1" si="16">IFERROR(NOW()-F1020,"-")</f>
        <v>45934.360695833333</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45934.360695833333</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45934.360695833333</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45934.360695833333</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45934.360695833333</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45934.360695833333</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45934.360695833333</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45934.360695833333</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45934.360695833333</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45934.360695833333</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45934.360695833333</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45934.360695833333</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45934.360695833333</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45934.360695833333</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45934.360695833333</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45934.360695833333</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45934.360695833333</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45934.360695833333</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45934.360695833333</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45934.360695833333</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45934.360695833333</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45934.360695833333</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45934.360695833333</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45934.360695833333</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45934.360695833333</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45934.360695833333</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45934.360695833333</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45934.360695833333</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45934.360695833333</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45934.360695833333</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45934.360695833333</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45934.360695833333</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45934.360695833333</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45934.360695833333</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45934.360695833333</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45934.360695833333</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45934.360695833333</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45934.360695833333</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45934.360695833333</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45934.360695833333</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45934.360695833333</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45934.360695833333</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45934.360695833333</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45934.360695833333</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45934.360695833333</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45934.360695833333</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45934.360695833333</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45934.360695833333</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45934.360695833333</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45934.360695833333</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45934.360695833333</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45934.360695833333</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45934.360695833333</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45934.360695833333</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45934.360695833333</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45934.360695833333</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45934.360695833333</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45934.360695833333</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45934.360695833333</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45934.360695833333</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45934.360695833333</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45934.360695833333</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45934.360695833333</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45934.360695833333</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ref="G1084:G1147" ca="1" si="17">IFERROR(NOW()-F1084,"-")</f>
        <v>45934.360695833333</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45934.360695833333</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45934.360695833333</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45934.360695833333</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45934.360695833333</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45934.360695833333</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45934.360695833333</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45934.360695833333</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45934.360695833333</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45934.360695833333</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45934.360695833333</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45934.360695833333</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45934.360695833333</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45934.360695833333</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45934.360695833333</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45934.360695833333</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45934.360695833333</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45934.360695833333</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45934.360695833333</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45934.360695833333</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45934.360695833333</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45934.360695833333</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45934.360695833333</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45934.360695833333</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45934.360695833333</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45934.360695833333</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45934.360695833333</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45934.360695833333</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45934.360695833333</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45934.360695833333</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45934.360695833333</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45934.360695833333</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45934.360695833333</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45934.360695833333</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45934.360695833333</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45934.360695833333</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45934.360695833333</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45934.360695833333</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45934.360695833333</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45934.360695833333</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45934.360695833333</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45934.360695833333</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45934.360695833333</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45934.360695833333</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45934.360695833333</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45934.360695833333</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45934.360695833333</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45934.360695833333</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45934.360695833333</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45934.360695833333</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45934.360695833333</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45934.360695833333</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45934.360695833333</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45934.360695833333</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45934.360695833333</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45934.360695833333</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45934.360695833333</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45934.360695833333</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45934.360695833333</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45934.360695833333</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45934.360695833333</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45934.360695833333</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45934.360695833333</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45934.360695833333</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ref="G1148:G1211" ca="1" si="18">IFERROR(NOW()-F1148,"-")</f>
        <v>45934.360695833333</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45934.360695833333</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45934.360695833333</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45934.360695833333</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45934.360695833333</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45934.360695833333</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45934.360695833333</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45934.360695833333</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45934.360695833333</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45934.360695833333</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45934.360695833333</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45934.360695833333</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45934.360695833333</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45934.360695833333</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45934.360695833333</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45934.360695833333</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45934.360695833333</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45934.360695833333</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45934.360695833333</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45934.360695833333</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45934.360695833333</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45934.360695833333</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45934.360695833333</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45934.360695833333</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45934.360695833333</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45934.360695833333</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45934.360695833333</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45934.360695833333</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45934.360695833333</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45934.360695833333</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45934.360695833333</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45934.360695833333</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45934.360695833333</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45934.360695833333</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45934.360695833333</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45934.360695833333</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45934.360695833333</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45934.360695833333</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45934.360695833333</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45934.360695833333</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45934.360695833333</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45934.360695833333</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45934.360695833333</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45934.360695833333</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45934.360695833333</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45934.360695833333</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45934.360695833333</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45934.360695833333</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45934.360695833333</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45934.360695833333</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45934.360695833333</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45934.360695833333</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45934.360695833333</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45934.360695833333</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45934.360695833333</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45934.360695833333</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45934.360695833333</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45934.360695833333</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45934.360695833333</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45934.360695833333</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45934.360695833333</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45934.360695833333</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45934.360695833333</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45934.360695833333</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ref="G1212:G1226" ca="1" si="19">IFERROR(NOW()-F1212,"-")</f>
        <v>45934.360695833333</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45934.360695833333</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45934.360695833333</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45934.360695833333</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45934.360695833333</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45934.360695833333</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45934.360695833333</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45934.360695833333</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45934.360695833333</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45934.360695833333</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45934.360695833333</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45934.360695833333</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45934.360695833333</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45934.360695833333</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45934.360695833333</v>
      </c>
      <c r="H1226" s="22"/>
      <c r="I1226" s="19" t="str">
        <f>IFERROR(VLOOKUP(D1226,DB!A:F,6,0),"")</f>
        <v/>
      </c>
      <c r="J1226" s="18" t="str">
        <f>IFERROR(VLOOKUP(D1226,DB!A:G,7,0),"")</f>
        <v/>
      </c>
      <c r="K1226" s="50"/>
      <c r="L1226" s="23" t="str">
        <f>IFERROR(VLOOKUP(D1226,DB!A:I,9,0),"")</f>
        <v/>
      </c>
    </row>
  </sheetData>
  <dataValidations count="2">
    <dataValidation allowBlank="1" showInputMessage="1" showErrorMessage="1" sqref="E1" xr:uid="{5914219A-CB83-432D-936A-CC0CB6F3982A}"/>
    <dataValidation type="list" allowBlank="1" showInputMessage="1" showErrorMessage="1" sqref="E2:E122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8"/>
  <sheetViews>
    <sheetView tabSelected="1" workbookViewId="0">
      <selection activeCell="E4" sqref="E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39060</v>
      </c>
      <c r="B2" s="110" t="str">
        <f>IFERROR(VLOOKUP(D2,DB!A:K,11,0),"")</f>
        <v>R4</v>
      </c>
      <c r="C2" s="111">
        <v>1</v>
      </c>
      <c r="D2" s="107" t="s">
        <v>35082</v>
      </c>
      <c r="E2" s="112" t="s">
        <v>38964</v>
      </c>
      <c r="F2" s="113">
        <v>45703.480717592596</v>
      </c>
      <c r="G2" s="114">
        <f ca="1">IFERROR(NOW()-F2,"")</f>
        <v>230.87997824073682</v>
      </c>
      <c r="H2" s="113">
        <v>45703.474768518521</v>
      </c>
      <c r="I2" s="110" t="str">
        <f>IFERROR(VLOOKUP(D2,DB!A:F,6,0),"")</f>
        <v>SCECO</v>
      </c>
      <c r="J2" s="110" t="str">
        <f>IFERROR(VLOOKUP(D2,DB!A:G,7,0),"")</f>
        <v>Dead</v>
      </c>
      <c r="K2" s="115" t="s">
        <v>39061</v>
      </c>
      <c r="L2" s="107" t="str">
        <f>IFERROR(VLOOKUP(D2,DB!A:I,9,0),"")</f>
        <v>Latis</v>
      </c>
    </row>
    <row r="3" spans="1:16" ht="33.75" customHeight="1">
      <c r="A3" s="110" t="s">
        <v>39062</v>
      </c>
      <c r="B3" s="110" t="str">
        <f>IFERROR(VLOOKUP(D3,DB!A:K,11,0),"")</f>
        <v>R4</v>
      </c>
      <c r="C3" s="111">
        <v>2</v>
      </c>
      <c r="D3" s="107" t="s">
        <v>39063</v>
      </c>
      <c r="E3" s="112" t="s">
        <v>38964</v>
      </c>
      <c r="F3" s="113">
        <v>45930.890277777777</v>
      </c>
      <c r="G3" s="114">
        <f ca="1">IFERROR(NOW()-F3,"")</f>
        <v>3.4704180555563653</v>
      </c>
      <c r="H3" s="113">
        <v>45930.847372685188</v>
      </c>
      <c r="I3" s="110" t="str">
        <f>IFERROR(VLOOKUP(D3,DB!A:F,6,0),"")</f>
        <v>SCECO</v>
      </c>
      <c r="J3" s="110" t="str">
        <f>IFERROR(VLOOKUP(D3,DB!A:G,7,0),"")</f>
        <v>In progress</v>
      </c>
      <c r="K3" s="115" t="s">
        <v>39064</v>
      </c>
      <c r="L3" s="107" t="str">
        <f>IFERROR(VLOOKUP(D3,DB!A:I,9,0),"")</f>
        <v>Latis</v>
      </c>
    </row>
    <row r="4" spans="1:16" ht="15" customHeight="1">
      <c r="A4" s="110" t="s">
        <v>39065</v>
      </c>
      <c r="B4" s="110" t="str">
        <f>IFERROR(VLOOKUP(D4,DB!A:K,11,0),"")</f>
        <v>R4</v>
      </c>
      <c r="C4" s="111">
        <v>1</v>
      </c>
      <c r="D4" s="107" t="s">
        <v>36244</v>
      </c>
      <c r="E4" s="112" t="s">
        <v>38964</v>
      </c>
      <c r="F4" s="113"/>
      <c r="G4" s="114">
        <f ca="1">IFERROR(NOW()-F4,"")</f>
        <v>45934.360695833333</v>
      </c>
      <c r="H4" s="113">
        <v>45934.333298611113</v>
      </c>
      <c r="I4" s="110" t="str">
        <f>IFERROR(VLOOKUP(D4,DB!A:F,6,0),"")</f>
        <v>Generator-SG</v>
      </c>
      <c r="J4" s="110" t="str">
        <f>IFERROR(VLOOKUP(D4,DB!A:G,7,0),"")</f>
        <v>Dead</v>
      </c>
      <c r="K4" s="115" t="s">
        <v>39066</v>
      </c>
      <c r="L4" s="107" t="str">
        <f>IFERROR(VLOOKUP(D4,DB!A:I,9,0),"")</f>
        <v>Latis</v>
      </c>
    </row>
    <row r="5" spans="1:16" ht="15" customHeight="1">
      <c r="A5" s="110"/>
      <c r="B5" s="110" t="str">
        <f>IFERROR(VLOOKUP(D5,DB!A:K,11,0),"")</f>
        <v/>
      </c>
      <c r="C5" s="111"/>
      <c r="D5" s="107"/>
      <c r="E5" s="112"/>
      <c r="F5" s="113"/>
      <c r="G5" s="114">
        <f ca="1">IFERROR(NOW()-F5,"")</f>
        <v>45934.360695833333</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45934.360695833333</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45934.360695833333</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45934.360695833333</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45934.360695833333</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45934.360695833333</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45934.360695833333</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45934.360695833333</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45934.360695833333</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45934.360695833333</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45934.360695833333</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45934.360695833333</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45934.360695833333</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45934.360695833333</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45934.360695833333</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45934.360695833333</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45934.360695833333</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45934.360695833333</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45934.360695833333</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45934.360695833333</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45934.360695833333</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45934.360695833333</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45934.360695833333</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45934.360695833333</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45934.360695833333</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45934.360695833333</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45934.360695833333</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45934.360695833333</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45934.360695833333</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45934.360695833333</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45934.360695833333</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45934.360695833333</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45934.360695833333</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45934.360695833333</v>
      </c>
      <c r="H38" s="113"/>
      <c r="I38" s="110" t="str">
        <f>IFERROR(VLOOKUP(D38,DB!A:F,6,0),"")</f>
        <v/>
      </c>
      <c r="J38" s="110" t="str">
        <f>IFERROR(VLOOKUP(D38,DB!A:G,7,0),"")</f>
        <v/>
      </c>
      <c r="K38" s="115"/>
      <c r="L38" s="107" t="str">
        <f>IFERROR(VLOOKUP(D38,DB!A:I,9,0),"")</f>
        <v/>
      </c>
    </row>
  </sheetData>
  <dataValidations count="2">
    <dataValidation allowBlank="1" showInputMessage="1" showErrorMessage="1" sqref="E1" xr:uid="{A4F81451-56CC-4543-9497-104C4E44EE4B}"/>
    <dataValidation type="list" allowBlank="1" showInputMessage="1" showErrorMessage="1" sqref="E2:E3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6"/>
  <sheetViews>
    <sheetView workbookViewId="0">
      <selection activeCell="K9" sqref="K9"/>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39067</v>
      </c>
      <c r="B2" s="37" t="str">
        <f>IFERROR(VLOOKUP(D2,DB!A:K,11,0),"")</f>
        <v>R5</v>
      </c>
      <c r="C2" s="37">
        <v>3</v>
      </c>
      <c r="D2" s="37" t="s">
        <v>36000</v>
      </c>
      <c r="E2" s="37" t="s">
        <v>38964</v>
      </c>
      <c r="F2" s="38">
        <v>45891.832060185188</v>
      </c>
      <c r="G2" s="39">
        <f t="shared" ref="G2" ca="1" si="0">IFERROR(NOW()-F2,"-")</f>
        <v>42.5286356481447</v>
      </c>
      <c r="H2" s="38">
        <v>45891.790393518517</v>
      </c>
      <c r="I2" s="37" t="str">
        <f>IFERROR(VLOOKUP(D2,DB!A:F,6,0),"")</f>
        <v>Generator-SG</v>
      </c>
      <c r="J2" s="37" t="str">
        <f>IFERROR(VLOOKUP(D2,DB!A:G,7,0),"")</f>
        <v>Vandalized</v>
      </c>
      <c r="K2" s="37" t="s">
        <v>39068</v>
      </c>
      <c r="L2" s="37" t="str">
        <f>IFERROR(VLOOKUP(D2,DB!A:I,9,0),"")</f>
        <v>Latis</v>
      </c>
      <c r="M2" s="136"/>
    </row>
    <row r="3" spans="1:13" ht="30.75">
      <c r="A3" s="37" t="s">
        <v>39069</v>
      </c>
      <c r="B3" s="37" t="str">
        <f>IFERROR(VLOOKUP(D3,DB!A:K,11,0),"")</f>
        <v>R5</v>
      </c>
      <c r="C3" s="37">
        <v>1</v>
      </c>
      <c r="D3" s="37" t="s">
        <v>31295</v>
      </c>
      <c r="E3" s="37" t="s">
        <v>39045</v>
      </c>
      <c r="F3" s="38">
        <v>45926.188877314817</v>
      </c>
      <c r="G3" s="39">
        <f ca="1">IFERROR(NOW()-F3,"-")</f>
        <v>8.1718185185163748</v>
      </c>
      <c r="H3" s="38">
        <v>45926.158159722225</v>
      </c>
      <c r="I3" s="37" t="str">
        <f>IFERROR(VLOOKUP(D3,DB!A:F,6,0),"")</f>
        <v>SCECO</v>
      </c>
      <c r="J3" s="37" t="str">
        <f>IFERROR(VLOOKUP(D3,DB!A:G,7,0),"")</f>
        <v>Good</v>
      </c>
      <c r="K3" s="37" t="s">
        <v>39070</v>
      </c>
      <c r="L3" s="37" t="str">
        <f>IFERROR(VLOOKUP(D3,DB!A:I,9,0),"")</f>
        <v>Latis</v>
      </c>
      <c r="M3" s="136"/>
    </row>
    <row r="4" spans="1:13" ht="15">
      <c r="A4" s="37"/>
      <c r="B4" s="37" t="str">
        <f>IFERROR(VLOOKUP(D4,DB!A:K,11,0),"")</f>
        <v/>
      </c>
      <c r="C4" s="37"/>
      <c r="D4" s="37"/>
      <c r="E4" s="37"/>
      <c r="F4" s="38"/>
      <c r="G4" s="39">
        <f ca="1">IFERROR(NOW()-F4,"-")</f>
        <v>45934.360695833333</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45934.360695833333</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45934.360695833333</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45934.360695833333</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45934.360695833333</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45934.360695833333</v>
      </c>
      <c r="H9" s="38"/>
      <c r="I9" s="37" t="str">
        <f>IFERROR(VLOOKUP(D9,DB!A:F,6,0),"")</f>
        <v/>
      </c>
      <c r="J9" s="37" t="str">
        <f>IFERROR(VLOOKUP(D9,DB!A:G,7,0),"")</f>
        <v/>
      </c>
      <c r="K9" s="37"/>
      <c r="L9" s="37" t="str">
        <f>IFERROR(VLOOKUP(D9,DB!A:I,9,0),"")</f>
        <v/>
      </c>
      <c r="M9" s="136"/>
    </row>
    <row r="10" spans="1:13" ht="15">
      <c r="A10" s="37"/>
      <c r="B10" s="37" t="str">
        <f>IFERROR(VLOOKUP(D10,DB!A:K,11,0),"")</f>
        <v/>
      </c>
      <c r="C10" s="37"/>
      <c r="D10"/>
      <c r="E10" s="37"/>
      <c r="F10" s="38"/>
      <c r="G10" s="39">
        <f ca="1">IFERROR(NOW()-F10,"-")</f>
        <v>45934.360695833333</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45934.360695833333</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45934.360695833333</v>
      </c>
      <c r="H12" s="38"/>
      <c r="I12" s="37" t="str">
        <f>IFERROR(VLOOKUP(D12,DB!A:F,6,0),"")</f>
        <v/>
      </c>
      <c r="J12" s="37" t="str">
        <f>IFERROR(VLOOKUP(D12,DB!A:G,7,0),"")</f>
        <v/>
      </c>
      <c r="K12" s="37"/>
      <c r="L12" s="37" t="str">
        <f>IFERROR(VLOOKUP(D12,DB!A:I,9,0),"")</f>
        <v/>
      </c>
      <c r="M12" s="136"/>
    </row>
    <row r="13" spans="1:13" ht="15.75">
      <c r="A13" s="37"/>
      <c r="B13" s="37" t="str">
        <f>IFERROR(VLOOKUP(D13,DB!A:K,11,0),"")</f>
        <v/>
      </c>
      <c r="C13" s="37"/>
      <c r="D13" s="141"/>
      <c r="E13" s="37"/>
      <c r="F13" s="38"/>
      <c r="G13" s="39">
        <f ca="1">IFERROR(NOW()-F13,"-")</f>
        <v>45934.360695833333</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45934.360695833333</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45934.360695833333</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45934.360695833333</v>
      </c>
      <c r="H16" s="38"/>
      <c r="I16" s="37" t="str">
        <f>IFERROR(VLOOKUP(D16,DB!A:F,6,0),"")</f>
        <v/>
      </c>
      <c r="J16" s="37" t="str">
        <f>IFERROR(VLOOKUP(D16,DB!A:G,7,0),"")</f>
        <v/>
      </c>
      <c r="K16" s="37"/>
      <c r="L16" s="37" t="str">
        <f>IFERROR(VLOOKUP(D16,DB!A:I,9,0),"")</f>
        <v/>
      </c>
      <c r="M16" s="136"/>
    </row>
    <row r="17" spans="1:13" ht="15.75">
      <c r="A17" s="37"/>
      <c r="B17" s="37" t="str">
        <f>IFERROR(VLOOKUP(D17,DB!A:K,11,0),"")</f>
        <v/>
      </c>
      <c r="C17" s="37"/>
      <c r="D17" s="141"/>
      <c r="E17" s="37"/>
      <c r="F17" s="38"/>
      <c r="G17" s="39">
        <f ca="1">IFERROR(NOW()-F17,"-")</f>
        <v>45934.360695833333</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45934.360695833333</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45934.360695833333</v>
      </c>
      <c r="H19" s="38"/>
      <c r="I19" s="37" t="str">
        <f>IFERROR(VLOOKUP(D19,DB!A:F,6,0),"")</f>
        <v/>
      </c>
      <c r="J19" s="37" t="str">
        <f>IFERROR(VLOOKUP(D19,DB!A:G,7,0),"")</f>
        <v/>
      </c>
      <c r="K19" s="37"/>
      <c r="L19" s="37" t="str">
        <f>IFERROR(VLOOKUP(D19,DB!A:I,9,0),"")</f>
        <v/>
      </c>
      <c r="M19" s="136"/>
    </row>
    <row r="20" spans="1:13" ht="15">
      <c r="A20" s="37"/>
      <c r="B20" s="37" t="str">
        <f>IFERROR(VLOOKUP(D20,DB!A:K,11,0),"")</f>
        <v/>
      </c>
      <c r="C20" s="37"/>
      <c r="D20"/>
      <c r="E20" s="37"/>
      <c r="F20" s="38"/>
      <c r="G20" s="39">
        <f ca="1">IFERROR(NOW()-F20,"-")</f>
        <v>45934.360695833333</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45934.360695833333</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45934.360695833333</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45934.360695833333</v>
      </c>
      <c r="H23" s="38"/>
      <c r="I23" s="37" t="str">
        <f>IFERROR(VLOOKUP(D23,DB!A:F,6,0),"")</f>
        <v/>
      </c>
      <c r="J23" s="37" t="str">
        <f>IFERROR(VLOOKUP(D23,DB!A:G,7,0),"")</f>
        <v/>
      </c>
      <c r="K23" s="37"/>
      <c r="L23" s="37" t="str">
        <f>IFERROR(VLOOKUP(D23,DB!A:I,9,0),"")</f>
        <v/>
      </c>
      <c r="M23" s="136"/>
    </row>
    <row r="24" spans="1:13" ht="15">
      <c r="A24" s="92"/>
      <c r="B24" s="92" t="str">
        <f>IFERROR(VLOOKUP(D24,DB!A:K,11,0),"")</f>
        <v/>
      </c>
      <c r="C24" s="92"/>
      <c r="D24" s="92"/>
      <c r="E24" s="92"/>
      <c r="F24" s="134"/>
      <c r="G24" s="135">
        <f ca="1">IFERROR(NOW()-F24,"-")</f>
        <v>45934.360695833333</v>
      </c>
      <c r="H24" s="134"/>
      <c r="I24" s="92" t="str">
        <f>IFERROR(VLOOKUP(D24,DB!A:F,6,0),"")</f>
        <v/>
      </c>
      <c r="J24" s="92" t="str">
        <f>IFERROR(VLOOKUP(D24,DB!A:G,7,0),"")</f>
        <v/>
      </c>
      <c r="K24" s="92"/>
      <c r="L24" s="92" t="str">
        <f>IFERROR(VLOOKUP(D24,DB!A:I,9,0),"")</f>
        <v/>
      </c>
      <c r="M24" s="136"/>
    </row>
    <row r="25" spans="1:13" ht="15">
      <c r="A25" s="37"/>
      <c r="B25" s="37" t="str">
        <f>IFERROR(VLOOKUP(D25,DB!A:K,11,0),"")</f>
        <v/>
      </c>
      <c r="C25" s="37"/>
      <c r="D25" s="37"/>
      <c r="E25" s="37"/>
      <c r="F25" s="38"/>
      <c r="G25" s="39">
        <f ca="1">IFERROR(NOW()-F25,"-")</f>
        <v>45934.360695833333</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45934.360695833333</v>
      </c>
      <c r="H26" s="38"/>
      <c r="I26" s="37" t="str">
        <f>IFERROR(VLOOKUP(D26,DB!A:F,6,0),"")</f>
        <v/>
      </c>
      <c r="J26" s="37" t="str">
        <f>IFERROR(VLOOKUP(D26,DB!A:G,7,0),"")</f>
        <v/>
      </c>
      <c r="K26" s="37"/>
      <c r="L26" s="37" t="str">
        <f>IFERROR(VLOOKUP(D26,DB!A:I,9,0),"")</f>
        <v/>
      </c>
      <c r="M26" s="136"/>
    </row>
    <row r="27" spans="1:13" ht="15.75">
      <c r="A27" s="37"/>
      <c r="B27" s="37" t="str">
        <f>IFERROR(VLOOKUP(D27,DB!A:K,11,0),"")</f>
        <v/>
      </c>
      <c r="C27" s="37"/>
      <c r="D27" s="141"/>
      <c r="E27" s="37"/>
      <c r="F27" s="38"/>
      <c r="G27" s="39">
        <f ca="1">IFERROR(NOW()-F27,"-")</f>
        <v>45934.360695833333</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45934.360695833333</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45934.360695833333</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45934.360695833333</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45934.360695833333</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45934.360695833333</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45934.360695833333</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45934.360695833333</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45934.360695833333</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45934.360695833333</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45934.360695833333</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45934.360695833333</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45934.360695833333</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45934.360695833333</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45934.360695833333</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45934.360695833333</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45934.360695833333</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45934.360695833333</v>
      </c>
      <c r="H44" s="38"/>
      <c r="I44" s="37" t="str">
        <f>IFERROR(VLOOKUP(D44,DB!A:F,6,0),"")</f>
        <v/>
      </c>
      <c r="J44" s="37" t="str">
        <f>IFERROR(VLOOKUP(D44,DB!A:G,7,0),"")</f>
        <v/>
      </c>
      <c r="K44" s="37"/>
      <c r="L44" s="37" t="str">
        <f>IFERROR(VLOOKUP(D44,DB!A:I,9,0),"")</f>
        <v/>
      </c>
      <c r="M44" s="136"/>
    </row>
    <row r="45" spans="1:13" ht="15">
      <c r="A45" s="37"/>
      <c r="B45" s="37" t="str">
        <f>IFERROR(VLOOKUP(D45,DB!A:K,11,0),"")</f>
        <v/>
      </c>
      <c r="C45" s="37"/>
      <c r="D45"/>
      <c r="E45" s="37"/>
      <c r="F45" s="38"/>
      <c r="G45" s="39">
        <f ca="1">IFERROR(NOW()-F45,"-")</f>
        <v>45934.360695833333</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45934.360695833333</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45934.360695833333</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45934.360695833333</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45934.360695833333</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45934.360695833333</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45934.360695833333</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45934.360695833333</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45934.360695833333</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45934.360695833333</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45934.360695833333</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45934.360695833333</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45934.360695833333</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45934.360695833333</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45934.360695833333</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45934.360695833333</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45934.360695833333</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45934.360695833333</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45934.360695833333</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45934.360695833333</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45934.360695833333</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45934.360695833333</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45934.360695833333</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45934.360695833333</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45934.360695833333</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45934.360695833333</v>
      </c>
      <c r="H70" s="38"/>
      <c r="I70" s="37" t="str">
        <f>IFERROR(VLOOKUP(D70,DB!A:F,6,0),"")</f>
        <v/>
      </c>
      <c r="J70" s="37" t="str">
        <f>IFERROR(VLOOKUP(D70,DB!A:G,7,0),"")</f>
        <v/>
      </c>
      <c r="K70" s="37"/>
      <c r="L70" s="37" t="str">
        <f>IFERROR(VLOOKUP(D70,DB!A:I,9,0),"")</f>
        <v/>
      </c>
      <c r="M70" s="136"/>
    </row>
    <row r="71" spans="1:13" ht="15">
      <c r="A71" s="92"/>
      <c r="B71" s="92" t="str">
        <f>IFERROR(VLOOKUP(D71,DB!A:K,11,0),"")</f>
        <v/>
      </c>
      <c r="C71" s="92"/>
      <c r="D71" s="92"/>
      <c r="E71" s="92"/>
      <c r="F71" s="134"/>
      <c r="G71" s="135">
        <f ca="1">IFERROR(NOW()-F71,"-")</f>
        <v>45934.360695833333</v>
      </c>
      <c r="H71" s="134"/>
      <c r="I71" s="92" t="str">
        <f>IFERROR(VLOOKUP(D71,DB!A:F,6,0),"")</f>
        <v/>
      </c>
      <c r="J71" s="92" t="str">
        <f>IFERROR(VLOOKUP(D71,DB!A:G,7,0),"")</f>
        <v/>
      </c>
      <c r="K71" s="92"/>
      <c r="L71" s="92" t="str">
        <f>IFERROR(VLOOKUP(D71,DB!A:I,9,0),"")</f>
        <v/>
      </c>
      <c r="M71" s="136"/>
    </row>
    <row r="72" spans="1:13" ht="15">
      <c r="A72" s="92"/>
      <c r="B72" s="92" t="str">
        <f>IFERROR(VLOOKUP(D72,DB!A:K,11,0),"")</f>
        <v/>
      </c>
      <c r="C72" s="92"/>
      <c r="D72" s="92"/>
      <c r="E72" s="92"/>
      <c r="F72" s="134"/>
      <c r="G72" s="135">
        <f ca="1">IFERROR(NOW()-F72,"-")</f>
        <v>45934.360695833333</v>
      </c>
      <c r="H72" s="134"/>
      <c r="I72" s="92" t="str">
        <f>IFERROR(VLOOKUP(D72,DB!A:F,6,0),"")</f>
        <v/>
      </c>
      <c r="J72" s="92" t="str">
        <f>IFERROR(VLOOKUP(D72,DB!A:G,7,0),"")</f>
        <v/>
      </c>
      <c r="K72" s="92"/>
      <c r="L72" s="92" t="str">
        <f>IFERROR(VLOOKUP(D72,DB!A:I,9,0),"")</f>
        <v/>
      </c>
    </row>
    <row r="73" spans="1:13" ht="15">
      <c r="A73" s="37"/>
      <c r="B73" s="37" t="str">
        <f>IFERROR(VLOOKUP(D73,DB!A:K,11,0),"")</f>
        <v/>
      </c>
      <c r="C73" s="37"/>
      <c r="D73" s="37"/>
      <c r="E73" s="37"/>
      <c r="F73" s="38"/>
      <c r="G73" s="39">
        <f ca="1">IFERROR(NOW()-F73,"-")</f>
        <v>45934.360695833333</v>
      </c>
      <c r="H73" s="38"/>
      <c r="I73" s="37" t="str">
        <f>IFERROR(VLOOKUP(D73,DB!A:F,6,0),"")</f>
        <v/>
      </c>
      <c r="J73" s="37" t="str">
        <f>IFERROR(VLOOKUP(D73,DB!A:G,7,0),"")</f>
        <v/>
      </c>
      <c r="K73" s="37"/>
      <c r="L73" s="37" t="str">
        <f>IFERROR(VLOOKUP(D73,DB!A:I,9,0),"")</f>
        <v/>
      </c>
    </row>
    <row r="74" spans="1:13" ht="15">
      <c r="A74" s="37"/>
      <c r="B74" s="37" t="str">
        <f>IFERROR(VLOOKUP(D74,DB!A:K,11,0),"")</f>
        <v/>
      </c>
      <c r="C74" s="37"/>
      <c r="D74" s="37"/>
      <c r="E74" s="37"/>
      <c r="F74" s="38"/>
      <c r="G74" s="39">
        <f ca="1">IFERROR(NOW()-F74,"-")</f>
        <v>45934.360695833333</v>
      </c>
      <c r="H74" s="38"/>
      <c r="I74" s="37" t="str">
        <f>IFERROR(VLOOKUP(D74,DB!A:F,6,0),"")</f>
        <v/>
      </c>
      <c r="J74" s="37" t="str">
        <f>IFERROR(VLOOKUP(D74,DB!A:G,7,0),"")</f>
        <v/>
      </c>
      <c r="K74" s="37"/>
      <c r="L74" s="37" t="str">
        <f>IFERROR(VLOOKUP(D74,DB!A:I,9,0),"")</f>
        <v/>
      </c>
    </row>
    <row r="75" spans="1:13" ht="15">
      <c r="A75" s="37"/>
      <c r="B75" s="37" t="str">
        <f>IFERROR(VLOOKUP(D75,DB!A:K,11,0),"")</f>
        <v/>
      </c>
      <c r="C75" s="37"/>
      <c r="D75" s="37"/>
      <c r="E75" s="37"/>
      <c r="F75" s="38"/>
      <c r="G75" s="39">
        <f ca="1">IFERROR(NOW()-F75,"-")</f>
        <v>45934.360695833333</v>
      </c>
      <c r="H75" s="38"/>
      <c r="I75" s="37" t="str">
        <f>IFERROR(VLOOKUP(D75,DB!A:F,6,0),"")</f>
        <v/>
      </c>
      <c r="J75" s="37" t="str">
        <f>IFERROR(VLOOKUP(D75,DB!A:G,7,0),"")</f>
        <v/>
      </c>
      <c r="K75" s="37"/>
      <c r="L75" s="37" t="str">
        <f>IFERROR(VLOOKUP(D75,DB!A:I,9,0),"")</f>
        <v/>
      </c>
    </row>
    <row r="76" spans="1:13" ht="15">
      <c r="A76" s="37"/>
      <c r="B76" s="37" t="str">
        <f>IFERROR(VLOOKUP(D76,DB!A:K,11,0),"")</f>
        <v/>
      </c>
      <c r="C76" s="37"/>
      <c r="D76" s="37"/>
      <c r="E76" s="37"/>
      <c r="F76" s="38"/>
      <c r="G76" s="39">
        <f ca="1">IFERROR(NOW()-F76,"-")</f>
        <v>45934.360695833333</v>
      </c>
      <c r="H76" s="38"/>
      <c r="I76" s="37" t="str">
        <f>IFERROR(VLOOKUP(D76,DB!A:F,6,0),"")</f>
        <v/>
      </c>
      <c r="J76" s="37" t="str">
        <f>IFERROR(VLOOKUP(D76,DB!A:G,7,0),"")</f>
        <v/>
      </c>
      <c r="K76" s="37"/>
      <c r="L76" s="37" t="str">
        <f>IFERROR(VLOOKUP(D76,DB!A:I,9,0),"")</f>
        <v/>
      </c>
    </row>
    <row r="77" spans="1:13" ht="15">
      <c r="A77" s="37"/>
      <c r="B77" s="37" t="str">
        <f>IFERROR(VLOOKUP(D77,DB!A:K,11,0),"")</f>
        <v/>
      </c>
      <c r="C77" s="37"/>
      <c r="D77" s="37"/>
      <c r="E77" s="37"/>
      <c r="F77" s="38"/>
      <c r="G77" s="39">
        <f ca="1">IFERROR(NOW()-F77,"-")</f>
        <v>45934.360695833333</v>
      </c>
      <c r="H77" s="38"/>
      <c r="I77" s="37" t="str">
        <f>IFERROR(VLOOKUP(D77,DB!A:F,6,0),"")</f>
        <v/>
      </c>
      <c r="J77" s="37" t="str">
        <f>IFERROR(VLOOKUP(D77,DB!A:G,7,0),"")</f>
        <v/>
      </c>
      <c r="K77" s="37"/>
      <c r="L77" s="37" t="str">
        <f>IFERROR(VLOOKUP(D77,DB!A:I,9,0),"")</f>
        <v/>
      </c>
    </row>
    <row r="78" spans="1:13" ht="15">
      <c r="A78" s="37"/>
      <c r="B78" s="37" t="str">
        <f>IFERROR(VLOOKUP(D78,DB!A:K,11,0),"")</f>
        <v/>
      </c>
      <c r="C78" s="37"/>
      <c r="D78" s="37"/>
      <c r="E78" s="37"/>
      <c r="F78" s="38"/>
      <c r="G78" s="39">
        <f ca="1">IFERROR(NOW()-F78,"-")</f>
        <v>45934.360695833333</v>
      </c>
      <c r="H78" s="38"/>
      <c r="I78" s="37" t="str">
        <f>IFERROR(VLOOKUP(D78,DB!A:F,6,0),"")</f>
        <v/>
      </c>
      <c r="J78" s="37" t="str">
        <f>IFERROR(VLOOKUP(D78,DB!A:G,7,0),"")</f>
        <v/>
      </c>
      <c r="K78" s="37"/>
      <c r="L78" s="37" t="str">
        <f>IFERROR(VLOOKUP(D78,DB!A:I,9,0),"")</f>
        <v/>
      </c>
    </row>
    <row r="79" spans="1:13" ht="15">
      <c r="A79" s="37"/>
      <c r="B79" s="37" t="str">
        <f>IFERROR(VLOOKUP(D79,DB!A:K,11,0),"")</f>
        <v/>
      </c>
      <c r="C79" s="37"/>
      <c r="D79" s="37"/>
      <c r="E79" s="37"/>
      <c r="F79" s="38"/>
      <c r="G79" s="39">
        <f ca="1">IFERROR(NOW()-F79,"-")</f>
        <v>45934.360695833333</v>
      </c>
      <c r="H79" s="38"/>
      <c r="I79" s="37" t="str">
        <f>IFERROR(VLOOKUP(D79,DB!A:F,6,0),"")</f>
        <v/>
      </c>
      <c r="J79" s="37" t="str">
        <f>IFERROR(VLOOKUP(D79,DB!A:G,7,0),"")</f>
        <v/>
      </c>
      <c r="K79" s="37"/>
      <c r="L79" s="37" t="str">
        <f>IFERROR(VLOOKUP(D79,DB!A:I,9,0),"")</f>
        <v/>
      </c>
    </row>
    <row r="80" spans="1:13" ht="15">
      <c r="A80" s="37"/>
      <c r="B80" s="37" t="str">
        <f>IFERROR(VLOOKUP(D80,DB!A:K,11,0),"")</f>
        <v/>
      </c>
      <c r="C80" s="37"/>
      <c r="D80" s="37"/>
      <c r="E80" s="37"/>
      <c r="F80" s="38"/>
      <c r="G80" s="39">
        <f ca="1">IFERROR(NOW()-F80,"-")</f>
        <v>45934.360695833333</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45934.360695833333</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45934.360695833333</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45934.360695833333</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45934.360695833333</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45934.360695833333</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45934.360695833333</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45934.360695833333</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45934.360695833333</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45934.360695833333</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45934.360695833333</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45934.360695833333</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45934.360695833333</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45934.360695833333</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45934.360695833333</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45934.360695833333</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45934.360695833333</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45934.360695833333</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45934.360695833333</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45934.360695833333</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45934.360695833333</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45934.360695833333</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45934.360695833333</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45934.360695833333</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45934.360695833333</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45934.360695833333</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45934.360695833333</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45934.360695833333</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45934.360695833333</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45934.360695833333</v>
      </c>
      <c r="H109" s="38"/>
      <c r="I109" s="37" t="str">
        <f>IFERROR(VLOOKUP(D109,DB!A:F,6,0),"")</f>
        <v/>
      </c>
      <c r="J109" s="37" t="str">
        <f>IFERROR(VLOOKUP(D109,DB!A:G,7,0),"")</f>
        <v/>
      </c>
      <c r="K109" s="37"/>
      <c r="L109" s="37" t="str">
        <f>IFERROR(VLOOKUP(D109,DB!A:I,9,0),"")</f>
        <v/>
      </c>
    </row>
    <row r="110" spans="1:12" ht="15">
      <c r="A110" s="92"/>
      <c r="B110" s="92" t="str">
        <f>IFERROR(VLOOKUP(D110,DB!A:K,11,0),"")</f>
        <v/>
      </c>
      <c r="C110" s="92"/>
      <c r="D110" s="92"/>
      <c r="E110" s="92"/>
      <c r="F110" s="134"/>
      <c r="G110" s="135">
        <f ca="1">IFERROR(NOW()-F110,"-")</f>
        <v>45934.360695833333</v>
      </c>
      <c r="H110" s="134"/>
      <c r="I110" s="92" t="str">
        <f>IFERROR(VLOOKUP(D110,DB!A:F,6,0),"")</f>
        <v/>
      </c>
      <c r="J110" s="92" t="str">
        <f>IFERROR(VLOOKUP(D110,DB!A:G,7,0),"")</f>
        <v/>
      </c>
      <c r="K110" s="92"/>
      <c r="L110" s="92" t="str">
        <f>IFERROR(VLOOKUP(D110,DB!A:I,9,0),"")</f>
        <v/>
      </c>
    </row>
    <row r="111" spans="1:12" ht="15">
      <c r="A111" s="37"/>
      <c r="B111" s="37" t="str">
        <f>IFERROR(VLOOKUP(D111,DB!A:K,11,0),"")</f>
        <v/>
      </c>
      <c r="C111" s="37"/>
      <c r="D111" s="37"/>
      <c r="E111" s="37"/>
      <c r="F111" s="38"/>
      <c r="G111" s="39">
        <f ca="1">IFERROR(NOW()-F111,"-")</f>
        <v>45934.360695833333</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45934.360695833333</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45934.360695833333</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45934.360695833333</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45934.360695833333</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45934.360695833333</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45934.360695833333</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45934.360695833333</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45934.360695833333</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45934.360695833333</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45934.360695833333</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45934.360695833333</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45934.360695833333</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45934.360695833333</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45934.360695833333</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45934.360695833333</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45934.360695833333</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45934.360695833333</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45934.360695833333</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45934.360695833333</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45934.360695833333</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45934.360695833333</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45934.360695833333</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45934.360695833333</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45934.360695833333</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45934.360695833333</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45934.360695833333</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45934.360695833333</v>
      </c>
      <c r="H138" s="38"/>
      <c r="I138" s="37" t="str">
        <f>IFERROR(VLOOKUP(D138,DB!A:F,6,0),"")</f>
        <v/>
      </c>
      <c r="J138" s="37" t="str">
        <f>IFERROR(VLOOKUP(D138,DB!A:G,7,0),"")</f>
        <v/>
      </c>
      <c r="K138" s="37"/>
      <c r="L138" s="37" t="str">
        <f>IFERROR(VLOOKUP(D138,DB!A:I,9,0),"")</f>
        <v/>
      </c>
    </row>
    <row r="139" spans="1:12" ht="15">
      <c r="A139" s="92"/>
      <c r="B139" s="92" t="str">
        <f>IFERROR(VLOOKUP(D139,DB!A:K,11,0),"")</f>
        <v/>
      </c>
      <c r="C139" s="92"/>
      <c r="D139" s="92"/>
      <c r="E139" s="92"/>
      <c r="F139" s="134"/>
      <c r="G139" s="135">
        <f ca="1">IFERROR(NOW()-F139,"-")</f>
        <v>45934.360695833333</v>
      </c>
      <c r="H139" s="134"/>
      <c r="I139" s="92" t="str">
        <f>IFERROR(VLOOKUP(D139,DB!A:F,6,0),"")</f>
        <v/>
      </c>
      <c r="J139" s="92" t="str">
        <f>IFERROR(VLOOKUP(D139,DB!A:G,7,0),"")</f>
        <v/>
      </c>
      <c r="K139" s="92"/>
      <c r="L139" s="92" t="str">
        <f>IFERROR(VLOOKUP(D139,DB!A:I,9,0),"")</f>
        <v/>
      </c>
    </row>
    <row r="140" spans="1:12" ht="15">
      <c r="A140" s="37"/>
      <c r="B140" s="37" t="str">
        <f>IFERROR(VLOOKUP(D140,DB!A:K,11,0),"")</f>
        <v/>
      </c>
      <c r="C140" s="37"/>
      <c r="D140" s="37"/>
      <c r="E140" s="37"/>
      <c r="F140" s="38"/>
      <c r="G140" s="39">
        <f ca="1">IFERROR(NOW()-F140,"-")</f>
        <v>45934.360695833333</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45934.360695833333</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45934.360695833333</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45934.360695833333</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45934.360695833333</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45934.360695833333</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45934.360695833333</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45934.360695833333</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45934.360695833333</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45934.360695833333</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45934.360695833333</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45934.360695833333</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45934.360695833333</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45934.360695833333</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45934.360695833333</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45934.360695833333</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45934.360695833333</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45934.360695833333</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45934.360695833333</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45934.360695833333</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45934.360695833333</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45934.360695833333</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45934.360695833333</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45934.360695833333</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45934.360695833333</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45934.360695833333</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45934.360695833333</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45934.360695833333</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45934.360695833333</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45934.360695833333</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45934.360695833333</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45934.360695833333</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45934.360695833333</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45934.360695833333</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45934.360695833333</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45934.360695833333</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45934.360695833333</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45934.360695833333</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45934.360695833333</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45934.360695833333</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45934.360695833333</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45934.360695833333</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45934.360695833333</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45934.360695833333</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45934.360695833333</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45934.360695833333</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45934.360695833333</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45934.360695833333</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45934.360695833333</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45934.360695833333</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45934.360695833333</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45934.360695833333</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45934.360695833333</v>
      </c>
      <c r="H192" s="38"/>
      <c r="I192" s="37" t="str">
        <f>IFERROR(VLOOKUP(D192,DB!A:F,6,0),"")</f>
        <v/>
      </c>
      <c r="J192" s="37" t="str">
        <f>IFERROR(VLOOKUP(D192,DB!A:G,7,0),"")</f>
        <v/>
      </c>
      <c r="K192" s="37"/>
      <c r="L192" s="37" t="str">
        <f>IFERROR(VLOOKUP(D192,DB!A:I,9,0),"")</f>
        <v/>
      </c>
    </row>
    <row r="193" spans="1:12" ht="15">
      <c r="A193" s="92"/>
      <c r="B193" s="92" t="str">
        <f>IFERROR(VLOOKUP(D193,DB!A:K,11,0),"")</f>
        <v/>
      </c>
      <c r="C193" s="92"/>
      <c r="D193" s="92"/>
      <c r="E193" s="92"/>
      <c r="F193" s="134"/>
      <c r="G193" s="135">
        <f ca="1">IFERROR(NOW()-F193,"-")</f>
        <v>45934.360695833333</v>
      </c>
      <c r="H193" s="134"/>
      <c r="I193" s="92" t="str">
        <f>IFERROR(VLOOKUP(D193,DB!A:F,6,0),"")</f>
        <v/>
      </c>
      <c r="J193" s="92" t="str">
        <f>IFERROR(VLOOKUP(D193,DB!A:G,7,0),"")</f>
        <v/>
      </c>
      <c r="K193" s="92"/>
      <c r="L193" s="92" t="str">
        <f>IFERROR(VLOOKUP(D193,DB!A:I,9,0),"")</f>
        <v/>
      </c>
    </row>
    <row r="194" spans="1:12" ht="15"/>
    <row r="195" spans="1:12" ht="15"/>
    <row r="196" spans="1:12" ht="15"/>
    <row r="197" spans="1:12" ht="15"/>
    <row r="198" spans="1:12" ht="15"/>
    <row r="199" spans="1:12" ht="15"/>
    <row r="200" spans="1:12" ht="15"/>
    <row r="201" spans="1:12" ht="15"/>
    <row r="202" spans="1:12" ht="15"/>
    <row r="203" spans="1:12" ht="15"/>
    <row r="204" spans="1:12" ht="15"/>
    <row r="205" spans="1:12" ht="15"/>
    <row r="206" spans="1:12" ht="15"/>
    <row r="207" spans="1:12" ht="15"/>
    <row r="208" spans="1:12"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8" ht="15"/>
    <row r="449" ht="15"/>
    <row r="450" ht="15"/>
    <row r="451" ht="15"/>
    <row r="452" ht="15"/>
    <row r="453" ht="15"/>
    <row r="454" ht="15"/>
    <row r="455" ht="15"/>
    <row r="456" ht="15"/>
    <row r="457" ht="15"/>
    <row r="458" ht="15"/>
    <row r="459" ht="15"/>
    <row r="460" ht="15"/>
    <row r="461" ht="15"/>
    <row r="463" ht="15"/>
    <row r="464" ht="15"/>
    <row r="465" ht="15"/>
    <row r="466" ht="15"/>
    <row r="467" ht="15"/>
    <row r="468" ht="15"/>
    <row r="470" ht="15"/>
    <row r="471" ht="15"/>
    <row r="472" ht="15"/>
    <row r="473" ht="15"/>
    <row r="474" ht="15"/>
    <row r="475" ht="15"/>
    <row r="476" ht="15"/>
    <row r="477"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2" ht="15"/>
    <row r="513" ht="15"/>
    <row r="514" ht="15"/>
    <row r="515" ht="15"/>
    <row r="516" ht="15"/>
    <row r="517" ht="15"/>
    <row r="518" ht="15"/>
    <row r="519" ht="15"/>
    <row r="520" ht="15"/>
    <row r="521" ht="15"/>
    <row r="523" ht="15"/>
    <row r="524" ht="15"/>
    <row r="525" ht="15"/>
    <row r="528" ht="15"/>
    <row r="529" ht="15"/>
    <row r="530" ht="15"/>
    <row r="531"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3" ht="15"/>
    <row r="844" ht="15"/>
    <row r="845" ht="15"/>
    <row r="846" ht="15"/>
    <row r="847" ht="15"/>
    <row r="848" ht="15"/>
    <row r="852" ht="15"/>
    <row r="853" ht="15"/>
    <row r="863" ht="15"/>
    <row r="868" ht="15"/>
    <row r="879" ht="15"/>
    <row r="880" ht="15"/>
    <row r="887" ht="15"/>
    <row r="888" ht="15"/>
    <row r="892" ht="15"/>
    <row r="893" ht="15"/>
    <row r="894" ht="15"/>
    <row r="901" ht="15"/>
    <row r="902" ht="15"/>
    <row r="903" ht="15"/>
    <row r="904" ht="15"/>
    <row r="906" ht="15"/>
    <row r="907" ht="15"/>
    <row r="908" ht="15"/>
    <row r="911" ht="15"/>
    <row r="912" ht="15"/>
    <row r="913" ht="15"/>
    <row r="914" ht="15"/>
    <row r="916" ht="15"/>
    <row r="917" ht="15"/>
    <row r="918" ht="15"/>
    <row r="919" ht="15"/>
    <row r="920" ht="15"/>
    <row r="921" ht="15"/>
    <row r="923" ht="15"/>
    <row r="924" ht="15"/>
    <row r="926" ht="15"/>
    <row r="927" ht="15"/>
    <row r="929" ht="15"/>
    <row r="930" ht="15"/>
    <row r="931" ht="15"/>
    <row r="933" ht="15"/>
    <row r="934" ht="15"/>
    <row r="935" ht="15"/>
    <row r="936" ht="15"/>
    <row r="937" ht="15"/>
    <row r="941" ht="15"/>
    <row r="942" ht="15"/>
    <row r="943" ht="15"/>
    <row r="944" ht="15"/>
    <row r="947" ht="15"/>
    <row r="948" ht="15"/>
    <row r="951" ht="15"/>
    <row r="992" ht="15"/>
    <row r="993" ht="15"/>
    <row r="996" ht="15"/>
    <row r="997" ht="15"/>
    <row r="1004" ht="15"/>
    <row r="1005" ht="15"/>
    <row r="1008" ht="15"/>
    <row r="1010" ht="15"/>
    <row r="1012" ht="15"/>
    <row r="1013" ht="15"/>
    <row r="1014" ht="15"/>
    <row r="1017" ht="15"/>
    <row r="1018" ht="15"/>
    <row r="1020" ht="15"/>
    <row r="1023" ht="15"/>
    <row r="1024" ht="15"/>
    <row r="1026" ht="15"/>
    <row r="1027" ht="15"/>
    <row r="1028" ht="15"/>
    <row r="1029" ht="15"/>
    <row r="1030" ht="15"/>
    <row r="1033" ht="15"/>
    <row r="1034" ht="15"/>
    <row r="1035" ht="15"/>
    <row r="1036" ht="15"/>
    <row r="1037" ht="15"/>
    <row r="1038" ht="15"/>
    <row r="1040" ht="15"/>
    <row r="1042" ht="15"/>
    <row r="1044" ht="15"/>
    <row r="1045" ht="15"/>
    <row r="1046" ht="15"/>
    <row r="1048" ht="15"/>
    <row r="1049" ht="15"/>
    <row r="1050" ht="15"/>
    <row r="1051" ht="15"/>
    <row r="1052" ht="15"/>
    <row r="1053" ht="15"/>
    <row r="1054" ht="15"/>
    <row r="1056" ht="15"/>
    <row r="1057" ht="15"/>
    <row r="1058" ht="15"/>
    <row r="1063" ht="15"/>
    <row r="1064" ht="15"/>
    <row r="1068" ht="15"/>
    <row r="1069" ht="15"/>
    <row r="1070" ht="15"/>
    <row r="1073" ht="15"/>
    <row r="1075" ht="15"/>
    <row r="1079" ht="15"/>
    <row r="1083" ht="15"/>
    <row r="1089" ht="15"/>
    <row r="1090" ht="15"/>
    <row r="1092" ht="15"/>
    <row r="1093" ht="15"/>
    <row r="1095" ht="15"/>
    <row r="1098" ht="15"/>
    <row r="1099" ht="15"/>
    <row r="1101" ht="15"/>
    <row r="1103" ht="15"/>
    <row r="1105" ht="15"/>
    <row r="1107" ht="15"/>
    <row r="1108" ht="15"/>
    <row r="1109" ht="15"/>
    <row r="1111" ht="15"/>
    <row r="1112" ht="15"/>
    <row r="1113" ht="15"/>
    <row r="1114" ht="15"/>
    <row r="1117" ht="15"/>
    <row r="1291" ht="15"/>
    <row r="1292" ht="15"/>
    <row r="1302" ht="15"/>
    <row r="1303" ht="15"/>
    <row r="1304" ht="15"/>
    <row r="1310" ht="15"/>
    <row r="1311" ht="15"/>
    <row r="1312" ht="15"/>
    <row r="1313" ht="15"/>
    <row r="1315" ht="15"/>
    <row r="1318" ht="15"/>
    <row r="1319" ht="15"/>
    <row r="1320" ht="15"/>
    <row r="1321" ht="15"/>
    <row r="1323" ht="15"/>
    <row r="1324" ht="15"/>
    <row r="1326" ht="15"/>
    <row r="1327" ht="15"/>
    <row r="1328" ht="15"/>
    <row r="1329" ht="15"/>
    <row r="1331" ht="15"/>
    <row r="1332" ht="15"/>
    <row r="1333" ht="15"/>
    <row r="1336" ht="15"/>
    <row r="1337" ht="15"/>
    <row r="1340" ht="15"/>
    <row r="1341" ht="15"/>
    <row r="1342" ht="15"/>
    <row r="1343" ht="15"/>
    <row r="1344" ht="15"/>
    <row r="1345" ht="15"/>
    <row r="1346" ht="15"/>
    <row r="1347" ht="15"/>
    <row r="1349" ht="15"/>
    <row r="1351" ht="15"/>
    <row r="1352" ht="15"/>
    <row r="1353" ht="15"/>
    <row r="1356" ht="15"/>
    <row r="1366" ht="15"/>
    <row r="1369" ht="15"/>
    <row r="1370" ht="15"/>
    <row r="1374" ht="15"/>
    <row r="1378" ht="15"/>
    <row r="1381" ht="15"/>
    <row r="1383" ht="15"/>
    <row r="1384" ht="15"/>
    <row r="1386" ht="15"/>
  </sheetData>
  <dataValidations count="2">
    <dataValidation allowBlank="1" showInputMessage="1" showErrorMessage="1" sqref="E1" xr:uid="{920C6338-E771-4DAE-8C89-92A9093EA4DE}"/>
    <dataValidation type="list" allowBlank="1" showInputMessage="1" showErrorMessage="1" sqref="E2:E19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09"/>
  <sheetViews>
    <sheetView workbookViewId="0">
      <selection activeCell="A5" sqref="A5:XFD5"/>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39071</v>
      </c>
      <c r="B2" s="137" t="s">
        <v>5398</v>
      </c>
      <c r="C2" s="137">
        <v>1</v>
      </c>
      <c r="D2" s="137" t="s">
        <v>32861</v>
      </c>
      <c r="E2" s="137" t="s">
        <v>39072</v>
      </c>
      <c r="F2" s="138">
        <v>45933.880972222221</v>
      </c>
      <c r="G2" s="139">
        <f ca="1">IFERROR(NOW()-F2,"-")</f>
        <v>0.47972361111169448</v>
      </c>
      <c r="H2" s="140">
        <v>45929.455266203702</v>
      </c>
      <c r="I2" s="137" t="str">
        <f>IFERROR(VLOOKUP(D2,DB!A:F,6,0),"")</f>
        <v>SCECO</v>
      </c>
      <c r="J2" s="137" t="str">
        <f>IFERROR(VLOOKUP(D2,DB!A:G,7,0),"")</f>
        <v>In progress</v>
      </c>
      <c r="K2" s="137" t="s">
        <v>39073</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39074</v>
      </c>
      <c r="B3" s="137" t="s">
        <v>5398</v>
      </c>
      <c r="C3" s="137">
        <v>1</v>
      </c>
      <c r="D3" s="137" t="s">
        <v>34463</v>
      </c>
      <c r="E3" s="137" t="s">
        <v>39072</v>
      </c>
      <c r="F3" s="138">
        <v>45926.772847222222</v>
      </c>
      <c r="G3" s="139">
        <f ca="1">IFERROR(NOW()-F3,"-")</f>
        <v>7.5878486111105303</v>
      </c>
      <c r="H3" s="140">
        <v>45927.449074074102</v>
      </c>
      <c r="I3" s="137" t="str">
        <f>IFERROR(VLOOKUP(D3,DB!A:F,6,0),"")</f>
        <v>SCECO</v>
      </c>
      <c r="J3" s="137" t="str">
        <f>IFERROR(VLOOKUP(D3,DB!A:G,7,0),"")</f>
        <v>Weak</v>
      </c>
      <c r="K3" s="137" t="s">
        <v>39073</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39075</v>
      </c>
      <c r="B4" s="137" t="s">
        <v>5398</v>
      </c>
      <c r="C4" s="137">
        <v>1</v>
      </c>
      <c r="D4" s="137" t="s">
        <v>33408</v>
      </c>
      <c r="E4" s="137" t="s">
        <v>38964</v>
      </c>
      <c r="F4" s="138">
        <v>45932.818645833337</v>
      </c>
      <c r="G4" s="139">
        <f ca="1">IFERROR(NOW()-F4,"-")</f>
        <v>1.5420499999963795</v>
      </c>
      <c r="H4" s="140">
        <v>45931.969363425924</v>
      </c>
      <c r="I4" s="137" t="str">
        <f>IFERROR(VLOOKUP(D4,DB!A:F,6,0),"")</f>
        <v>SCECO</v>
      </c>
      <c r="J4" s="137" t="str">
        <f>IFERROR(VLOOKUP(D4,DB!A:G,7,0),"")</f>
        <v>Dead</v>
      </c>
      <c r="K4" s="137" t="s">
        <v>39073</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39076</v>
      </c>
      <c r="B5" s="137" t="str">
        <f>IFERROR(VLOOKUP(D5,DB!A:K,11,0),"")</f>
        <v>R6</v>
      </c>
      <c r="C5" s="137">
        <v>1</v>
      </c>
      <c r="D5" s="137" t="s">
        <v>33684</v>
      </c>
      <c r="E5" s="137" t="s">
        <v>38964</v>
      </c>
      <c r="F5" s="140">
        <v>45933.705324074072</v>
      </c>
      <c r="G5" s="139">
        <f ca="1">IFERROR(NOW()-F5,"-")</f>
        <v>0.65537175926147029</v>
      </c>
      <c r="H5" s="140">
        <v>45933.228229166663</v>
      </c>
      <c r="I5" s="137" t="str">
        <f>IFERROR(VLOOKUP(D5,DB!A:F,6,0),"")</f>
        <v>SCECO</v>
      </c>
      <c r="J5" s="137" t="str">
        <f>IFERROR(VLOOKUP(D5,DB!A:G,7,0),"")</f>
        <v>Weak</v>
      </c>
      <c r="K5" s="137" t="s">
        <v>39077</v>
      </c>
      <c r="L5" s="137" t="str">
        <f>IFERROR(VLOOKUP(D5,DB!A:I,9,0),"")</f>
        <v>Latis</v>
      </c>
    </row>
    <row r="6" spans="1:16383" ht="31.5" customHeight="1">
      <c r="A6" s="137" t="s">
        <v>39078</v>
      </c>
      <c r="B6" s="137" t="str">
        <f>IFERROR(VLOOKUP(D6,DB!A:K,11,0),"")</f>
        <v>R6</v>
      </c>
      <c r="C6" s="137">
        <v>3</v>
      </c>
      <c r="D6" s="137" t="s">
        <v>33728</v>
      </c>
      <c r="E6" s="137" t="s">
        <v>38964</v>
      </c>
      <c r="F6" s="140">
        <v>45933.920601851853</v>
      </c>
      <c r="G6" s="139">
        <f ca="1">IFERROR(NOW()-F6,"-")</f>
        <v>0.44009398148045875</v>
      </c>
      <c r="H6" s="140">
        <v>45933.858310185184</v>
      </c>
      <c r="I6" s="137" t="str">
        <f>IFERROR(VLOOKUP(D6,DB!A:F,6,0),"")</f>
        <v>SCECO</v>
      </c>
      <c r="J6" s="137" t="str">
        <f>IFERROR(VLOOKUP(D6,DB!A:G,7,0),"")</f>
        <v>Weak</v>
      </c>
      <c r="K6" s="137" t="s">
        <v>39079</v>
      </c>
      <c r="L6" s="137" t="str">
        <f>IFERROR(VLOOKUP(D6,DB!A:I,9,0),"")</f>
        <v>Latis</v>
      </c>
      <c r="M6" s="137"/>
    </row>
    <row r="7" spans="1:16383" ht="31.5" customHeight="1">
      <c r="A7" s="121"/>
      <c r="B7" s="137" t="str">
        <f>IFERROR(VLOOKUP(D7,DB!A:K,11,0),"")</f>
        <v/>
      </c>
      <c r="C7" s="137"/>
      <c r="D7" s="137"/>
      <c r="E7" s="137"/>
      <c r="F7" s="137"/>
      <c r="G7" s="139">
        <f ca="1">IFERROR(NOW()-F7,"-")</f>
        <v>45934.360695833333</v>
      </c>
      <c r="H7" s="137"/>
      <c r="I7" s="137" t="str">
        <f>IFERROR(VLOOKUP(D7,DB!A:F,6,0),"")</f>
        <v/>
      </c>
      <c r="J7" s="137" t="str">
        <f>IFERROR(VLOOKUP(D7,DB!A:G,7,0),"")</f>
        <v/>
      </c>
      <c r="K7" s="137"/>
      <c r="L7" s="137" t="str">
        <f>IFERROR(VLOOKUP(D7,DB!A:I,9,0),"")</f>
        <v/>
      </c>
      <c r="M7" s="137"/>
    </row>
    <row r="8" spans="1:16383" ht="31.5" customHeight="1">
      <c r="A8" s="121"/>
      <c r="B8" s="137" t="str">
        <f>IFERROR(VLOOKUP(D8,DB!A:K,11,0),"")</f>
        <v/>
      </c>
      <c r="C8" s="137"/>
      <c r="D8" s="137"/>
      <c r="E8" s="137"/>
      <c r="F8" s="137"/>
      <c r="G8" s="139">
        <f ca="1">IFERROR(NOW()-F8,"-")</f>
        <v>45934.360695833333</v>
      </c>
      <c r="H8" s="137"/>
      <c r="I8" s="137" t="str">
        <f>IFERROR(VLOOKUP(D8,DB!A:F,6,0),"")</f>
        <v/>
      </c>
      <c r="J8" s="137" t="str">
        <f>IFERROR(VLOOKUP(D8,DB!A:G,7,0),"")</f>
        <v/>
      </c>
      <c r="K8" s="137"/>
      <c r="L8" s="137" t="str">
        <f>IFERROR(VLOOKUP(D8,DB!A:I,9,0),"")</f>
        <v/>
      </c>
      <c r="M8" s="137"/>
    </row>
    <row r="9" spans="1:16383" ht="31.5" customHeight="1">
      <c r="A9" s="121"/>
      <c r="B9" s="137" t="str">
        <f>IFERROR(VLOOKUP(D9,DB!A:K,11,0),"")</f>
        <v/>
      </c>
      <c r="C9" s="137"/>
      <c r="D9" s="137"/>
      <c r="E9" s="137"/>
      <c r="F9" s="137"/>
      <c r="G9" s="139">
        <f ca="1">IFERROR(NOW()-F9,"-")</f>
        <v>45934.360695833333</v>
      </c>
      <c r="H9" s="137"/>
      <c r="I9" s="137" t="str">
        <f>IFERROR(VLOOKUP(D9,DB!A:F,6,0),"")</f>
        <v/>
      </c>
      <c r="J9" s="137" t="str">
        <f>IFERROR(VLOOKUP(D9,DB!A:G,7,0),"")</f>
        <v/>
      </c>
      <c r="K9" s="137"/>
      <c r="L9" s="137" t="str">
        <f>IFERROR(VLOOKUP(D9,DB!A:I,9,0),"")</f>
        <v/>
      </c>
      <c r="M9" s="137"/>
    </row>
    <row r="10" spans="1:16383" ht="31.5" customHeight="1">
      <c r="A10" s="121"/>
      <c r="B10" s="137" t="str">
        <f>IFERROR(VLOOKUP(D10,DB!A:K,11,0),"")</f>
        <v/>
      </c>
      <c r="C10" s="137"/>
      <c r="D10" s="137"/>
      <c r="E10" s="137"/>
      <c r="F10" s="137"/>
      <c r="G10" s="139">
        <f ca="1">IFERROR(NOW()-F10,"-")</f>
        <v>45934.360695833333</v>
      </c>
      <c r="H10" s="137"/>
      <c r="I10" s="137" t="str">
        <f>IFERROR(VLOOKUP(D10,DB!A:F,6,0),"")</f>
        <v/>
      </c>
      <c r="J10" s="137" t="str">
        <f>IFERROR(VLOOKUP(D10,DB!A:G,7,0),"")</f>
        <v/>
      </c>
      <c r="K10" s="137"/>
      <c r="L10" s="137" t="str">
        <f>IFERROR(VLOOKUP(D10,DB!A:I,9,0),"")</f>
        <v/>
      </c>
      <c r="M10" s="137"/>
    </row>
    <row r="11" spans="1:16383" ht="31.5" customHeight="1">
      <c r="A11" s="121"/>
      <c r="B11" s="137" t="str">
        <f>IFERROR(VLOOKUP(D11,DB!A:K,11,0),"")</f>
        <v/>
      </c>
      <c r="C11" s="137"/>
      <c r="D11" s="137"/>
      <c r="E11" s="137"/>
      <c r="F11" s="137"/>
      <c r="G11" s="137">
        <f ca="1">IFERROR(NOW()-F11,"-")</f>
        <v>45934.360695833333</v>
      </c>
      <c r="H11" s="137"/>
      <c r="I11" s="137" t="str">
        <f>IFERROR(VLOOKUP(D11,DB!A:F,6,0),"")</f>
        <v/>
      </c>
      <c r="J11" s="137" t="str">
        <f>IFERROR(VLOOKUP(D11,DB!A:G,7,0),"")</f>
        <v/>
      </c>
      <c r="K11" s="137"/>
      <c r="L11" s="137" t="str">
        <f>IFERROR(VLOOKUP(D11,DB!A:I,9,0),"")</f>
        <v/>
      </c>
      <c r="M11" s="137"/>
    </row>
    <row r="12" spans="1:16383" ht="31.5" customHeight="1">
      <c r="A12" s="121"/>
      <c r="B12" s="137" t="str">
        <f>IFERROR(VLOOKUP(D12,DB!A:K,11,0),"")</f>
        <v/>
      </c>
      <c r="C12" s="137"/>
      <c r="D12" s="137"/>
      <c r="E12" s="137"/>
      <c r="F12" s="137"/>
      <c r="G12" s="137">
        <f ca="1">IFERROR(NOW()-F12,"-")</f>
        <v>45934.360695833333</v>
      </c>
      <c r="H12" s="137"/>
      <c r="I12" s="137" t="str">
        <f>IFERROR(VLOOKUP(D12,DB!A:F,6,0),"")</f>
        <v/>
      </c>
      <c r="J12" s="137" t="str">
        <f>IFERROR(VLOOKUP(D12,DB!A:G,7,0),"")</f>
        <v/>
      </c>
      <c r="K12" s="137"/>
      <c r="L12" s="137" t="str">
        <f>IFERROR(VLOOKUP(D12,DB!A:I,9,0),"")</f>
        <v/>
      </c>
      <c r="M12" s="137"/>
    </row>
    <row r="13" spans="1:16383" ht="31.5" customHeight="1">
      <c r="A13" s="121"/>
      <c r="B13" s="137" t="str">
        <f>IFERROR(VLOOKUP(D13,DB!A:K,11,0),"")</f>
        <v/>
      </c>
      <c r="C13" s="137"/>
      <c r="D13" s="137"/>
      <c r="E13" s="137"/>
      <c r="F13" s="137"/>
      <c r="G13" s="137">
        <f ca="1">IFERROR(NOW()-F13,"-")</f>
        <v>45934.360695833333</v>
      </c>
      <c r="H13" s="137"/>
      <c r="I13" s="137" t="str">
        <f>IFERROR(VLOOKUP(D13,DB!A:F,6,0),"")</f>
        <v/>
      </c>
      <c r="J13" s="137" t="str">
        <f>IFERROR(VLOOKUP(D13,DB!A:G,7,0),"")</f>
        <v/>
      </c>
      <c r="K13" s="137"/>
      <c r="L13" s="137" t="str">
        <f>IFERROR(VLOOKUP(D13,DB!A:I,9,0),"")</f>
        <v/>
      </c>
      <c r="M13" s="137"/>
    </row>
    <row r="14" spans="1:16383" ht="31.5" customHeight="1">
      <c r="A14" s="121"/>
      <c r="B14" s="137" t="str">
        <f>IFERROR(VLOOKUP(D14,DB!A:K,11,0),"")</f>
        <v/>
      </c>
      <c r="C14" s="137"/>
      <c r="D14" s="137"/>
      <c r="E14" s="137"/>
      <c r="F14" s="137"/>
      <c r="G14" s="137">
        <f ca="1">IFERROR(NOW()-F14,"-")</f>
        <v>45934.360695833333</v>
      </c>
      <c r="H14" s="137"/>
      <c r="I14" s="137" t="str">
        <f>IFERROR(VLOOKUP(D14,DB!A:F,6,0),"")</f>
        <v/>
      </c>
      <c r="J14" s="137" t="str">
        <f>IFERROR(VLOOKUP(D14,DB!A:G,7,0),"")</f>
        <v/>
      </c>
      <c r="K14" s="137"/>
      <c r="L14" s="137" t="str">
        <f>IFERROR(VLOOKUP(D14,DB!A:I,9,0),"")</f>
        <v/>
      </c>
      <c r="M14" s="137"/>
    </row>
    <row r="15" spans="1:16383" ht="31.5" customHeight="1">
      <c r="A15" s="121"/>
      <c r="B15" s="137" t="str">
        <f>IFERROR(VLOOKUP(D15,DB!A:K,11,0),"")</f>
        <v/>
      </c>
      <c r="C15" s="137"/>
      <c r="D15" s="137"/>
      <c r="E15" s="137"/>
      <c r="F15" s="137"/>
      <c r="G15" s="137">
        <f ca="1">IFERROR(NOW()-F15,"-")</f>
        <v>45934.360695833333</v>
      </c>
      <c r="H15" s="137"/>
      <c r="I15" s="137" t="str">
        <f>IFERROR(VLOOKUP(D15,DB!A:F,6,0),"")</f>
        <v/>
      </c>
      <c r="J15" s="137" t="str">
        <f>IFERROR(VLOOKUP(D15,DB!A:G,7,0),"")</f>
        <v/>
      </c>
      <c r="K15" s="137"/>
      <c r="L15" s="137" t="str">
        <f>IFERROR(VLOOKUP(D15,DB!A:I,9,0),"")</f>
        <v/>
      </c>
      <c r="M15" s="137"/>
    </row>
    <row r="16" spans="1:16383" ht="31.5" customHeight="1">
      <c r="A16" s="121"/>
      <c r="B16" s="137" t="str">
        <f>IFERROR(VLOOKUP(D16,DB!A:K,11,0),"")</f>
        <v/>
      </c>
      <c r="C16" s="137"/>
      <c r="D16" s="137"/>
      <c r="E16" s="137"/>
      <c r="F16" s="137"/>
      <c r="G16" s="137">
        <f ca="1">IFERROR(NOW()-F16,"-")</f>
        <v>45934.360695833333</v>
      </c>
      <c r="H16" s="137"/>
      <c r="I16" s="137" t="str">
        <f>IFERROR(VLOOKUP(D16,DB!A:F,6,0),"")</f>
        <v/>
      </c>
      <c r="J16" s="137" t="str">
        <f>IFERROR(VLOOKUP(D16,DB!A:G,7,0),"")</f>
        <v/>
      </c>
      <c r="K16" s="137"/>
      <c r="L16" s="137" t="str">
        <f>IFERROR(VLOOKUP(D16,DB!A:I,9,0),"")</f>
        <v/>
      </c>
      <c r="M16" s="137"/>
    </row>
    <row r="17" spans="1:13" ht="31.5" customHeight="1">
      <c r="A17" s="121"/>
      <c r="B17" s="137" t="str">
        <f>IFERROR(VLOOKUP(D17,DB!A:K,11,0),"")</f>
        <v/>
      </c>
      <c r="C17" s="137"/>
      <c r="D17" s="137"/>
      <c r="E17" s="137"/>
      <c r="F17" s="137"/>
      <c r="G17" s="137">
        <f ca="1">IFERROR(NOW()-F17,"-")</f>
        <v>45934.360695833333</v>
      </c>
      <c r="H17" s="137"/>
      <c r="I17" s="137" t="str">
        <f>IFERROR(VLOOKUP(D17,DB!A:F,6,0),"")</f>
        <v/>
      </c>
      <c r="J17" s="137" t="str">
        <f>IFERROR(VLOOKUP(D17,DB!A:G,7,0),"")</f>
        <v/>
      </c>
      <c r="K17" s="137"/>
      <c r="L17" s="137" t="str">
        <f>IFERROR(VLOOKUP(D17,DB!A:I,9,0),"")</f>
        <v/>
      </c>
      <c r="M17" s="137"/>
    </row>
    <row r="18" spans="1:13" ht="31.5" customHeight="1">
      <c r="A18" s="121"/>
      <c r="B18" s="137" t="str">
        <f>IFERROR(VLOOKUP(D18,DB!A:K,11,0),"")</f>
        <v/>
      </c>
      <c r="C18" s="137"/>
      <c r="D18" s="137"/>
      <c r="E18" s="137"/>
      <c r="F18" s="137"/>
      <c r="G18" s="137">
        <f ca="1">IFERROR(NOW()-F18,"-")</f>
        <v>45934.360695833333</v>
      </c>
      <c r="H18" s="137"/>
      <c r="I18" s="137" t="str">
        <f>IFERROR(VLOOKUP(D18,DB!A:F,6,0),"")</f>
        <v/>
      </c>
      <c r="J18" s="137" t="str">
        <f>IFERROR(VLOOKUP(D18,DB!A:G,7,0),"")</f>
        <v/>
      </c>
      <c r="K18" s="137"/>
      <c r="L18" s="137" t="str">
        <f>IFERROR(VLOOKUP(D18,DB!A:I,9,0),"")</f>
        <v/>
      </c>
      <c r="M18" s="137"/>
    </row>
    <row r="19" spans="1:13" ht="31.5" customHeight="1">
      <c r="A19" s="121"/>
      <c r="B19" s="137" t="str">
        <f>IFERROR(VLOOKUP(D19,DB!A:K,11,0),"")</f>
        <v/>
      </c>
      <c r="C19" s="137"/>
      <c r="D19" s="137"/>
      <c r="E19" s="137"/>
      <c r="F19" s="137"/>
      <c r="G19" s="137">
        <f ca="1">IFERROR(NOW()-F19,"-")</f>
        <v>45934.360695833333</v>
      </c>
      <c r="H19" s="137"/>
      <c r="I19" s="137" t="str">
        <f>IFERROR(VLOOKUP(D19,DB!A:F,6,0),"")</f>
        <v/>
      </c>
      <c r="J19" s="137" t="str">
        <f>IFERROR(VLOOKUP(D19,DB!A:G,7,0),"")</f>
        <v/>
      </c>
      <c r="K19" s="137"/>
      <c r="L19" s="126" t="str">
        <f>IFERROR(VLOOKUP(D19,DB!A:I,9,0),"")</f>
        <v/>
      </c>
    </row>
    <row r="20" spans="1:13" ht="31.5" customHeight="1">
      <c r="A20" s="121"/>
      <c r="B20" s="137" t="str">
        <f>IFERROR(VLOOKUP(D20,DB!A:K,11,0),"")</f>
        <v/>
      </c>
      <c r="C20" s="137"/>
      <c r="D20" s="137"/>
      <c r="E20" s="137"/>
      <c r="F20" s="137"/>
      <c r="G20" s="137">
        <f ca="1">IFERROR(NOW()-F20,"-")</f>
        <v>45934.360695833333</v>
      </c>
      <c r="H20" s="137"/>
      <c r="I20" s="137" t="str">
        <f>IFERROR(VLOOKUP(D20,DB!A:F,6,0),"")</f>
        <v/>
      </c>
      <c r="J20" s="137" t="str">
        <f>IFERROR(VLOOKUP(D20,DB!A:G,7,0),"")</f>
        <v/>
      </c>
      <c r="K20" s="137"/>
      <c r="L20" s="126" t="str">
        <f>IFERROR(VLOOKUP(D20,DB!A:I,9,0),"")</f>
        <v/>
      </c>
    </row>
    <row r="21" spans="1:13" ht="31.5" customHeight="1">
      <c r="A21" s="121"/>
      <c r="B21" s="137" t="str">
        <f>IFERROR(VLOOKUP(D21,DB!A:K,11,0),"")</f>
        <v/>
      </c>
      <c r="C21" s="137"/>
      <c r="D21" s="137"/>
      <c r="E21" s="137"/>
      <c r="F21" s="137"/>
      <c r="G21" s="137">
        <f ca="1">IFERROR(NOW()-F21,"-")</f>
        <v>45934.360695833333</v>
      </c>
      <c r="H21" s="137"/>
      <c r="I21" s="137" t="str">
        <f>IFERROR(VLOOKUP(D21,DB!A:F,6,0),"")</f>
        <v/>
      </c>
      <c r="J21" s="137" t="str">
        <f>IFERROR(VLOOKUP(D21,DB!A:G,7,0),"")</f>
        <v/>
      </c>
      <c r="K21" s="137"/>
      <c r="L21" s="126" t="str">
        <f>IFERROR(VLOOKUP(D21,DB!A:I,9,0),"")</f>
        <v/>
      </c>
    </row>
    <row r="22" spans="1:13" ht="31.5" customHeight="1">
      <c r="A22" s="121"/>
      <c r="B22" s="137" t="str">
        <f>IFERROR(VLOOKUP(D22,DB!A:K,11,0),"")</f>
        <v/>
      </c>
      <c r="C22" s="137"/>
      <c r="D22" s="137"/>
      <c r="E22" s="137"/>
      <c r="F22" s="137"/>
      <c r="G22" s="137">
        <f ca="1">IFERROR(NOW()-F22,"-")</f>
        <v>45934.360695833333</v>
      </c>
      <c r="H22" s="137"/>
      <c r="I22" s="137" t="str">
        <f>IFERROR(VLOOKUP(D22,DB!A:F,6,0),"")</f>
        <v/>
      </c>
      <c r="J22" s="137" t="str">
        <f>IFERROR(VLOOKUP(D22,DB!A:G,7,0),"")</f>
        <v/>
      </c>
      <c r="K22" s="137"/>
      <c r="L22" s="126" t="str">
        <f>IFERROR(VLOOKUP(D22,DB!A:I,9,0),"")</f>
        <v/>
      </c>
    </row>
    <row r="23" spans="1:13" ht="31.5" customHeight="1">
      <c r="A23" s="121"/>
      <c r="B23" s="137" t="str">
        <f>IFERROR(VLOOKUP(D23,DB!A:K,11,0),"")</f>
        <v/>
      </c>
      <c r="C23" s="137"/>
      <c r="D23" s="137"/>
      <c r="E23" s="137"/>
      <c r="F23" s="137"/>
      <c r="G23" s="137">
        <f ca="1">IFERROR(NOW()-F23,"-")</f>
        <v>45934.360695833333</v>
      </c>
      <c r="H23" s="137"/>
      <c r="I23" s="137" t="str">
        <f>IFERROR(VLOOKUP(D23,DB!A:F,6,0),"")</f>
        <v/>
      </c>
      <c r="J23" s="137" t="str">
        <f>IFERROR(VLOOKUP(D23,DB!A:G,7,0),"")</f>
        <v/>
      </c>
      <c r="K23" s="137"/>
      <c r="L23" s="126" t="str">
        <f>IFERROR(VLOOKUP(D23,DB!A:I,9,0),"")</f>
        <v/>
      </c>
    </row>
    <row r="24" spans="1:13" ht="31.5" customHeight="1">
      <c r="A24" s="121"/>
      <c r="B24" s="120" t="str">
        <f>IFERROR(VLOOKUP(D24,DB!A:K,11,0),"")</f>
        <v/>
      </c>
      <c r="C24" s="122"/>
      <c r="D24" s="120"/>
      <c r="E24" s="123"/>
      <c r="F24" s="124"/>
      <c r="G24" s="89">
        <f ca="1">IFERROR(NOW()-F24,"-")</f>
        <v>45934.360695833333</v>
      </c>
      <c r="H24" s="124"/>
      <c r="I24" s="120" t="str">
        <f>IFERROR(VLOOKUP(D24,DB!A:F,6,0),"")</f>
        <v/>
      </c>
      <c r="J24" s="119" t="str">
        <f>IFERROR(VLOOKUP(D24,DB!A:G,7,0),"")</f>
        <v/>
      </c>
      <c r="K24" s="125"/>
      <c r="L24" s="126" t="str">
        <f>IFERROR(VLOOKUP(D24,DB!A:I,9,0),"")</f>
        <v/>
      </c>
    </row>
    <row r="25" spans="1:13" ht="31.5" customHeight="1">
      <c r="A25" s="121"/>
      <c r="B25" s="120" t="str">
        <f>IFERROR(VLOOKUP(D25,DB!A:K,11,0),"")</f>
        <v/>
      </c>
      <c r="C25" s="122"/>
      <c r="D25" s="120"/>
      <c r="E25" s="123"/>
      <c r="F25" s="124"/>
      <c r="G25" s="89">
        <f ca="1">IFERROR(NOW()-F25,"-")</f>
        <v>45934.360695833333</v>
      </c>
      <c r="H25" s="124"/>
      <c r="I25" s="120" t="str">
        <f>IFERROR(VLOOKUP(D25,DB!A:F,6,0),"")</f>
        <v/>
      </c>
      <c r="J25" s="119" t="str">
        <f>IFERROR(VLOOKUP(D25,DB!A:G,7,0),"")</f>
        <v/>
      </c>
      <c r="K25" s="125"/>
      <c r="L25" s="126" t="str">
        <f>IFERROR(VLOOKUP(D25,DB!A:I,9,0),"")</f>
        <v/>
      </c>
    </row>
    <row r="26" spans="1:13" ht="31.5" customHeight="1">
      <c r="A26" s="121"/>
      <c r="B26" s="120" t="str">
        <f>IFERROR(VLOOKUP(D26,DB!A:K,11,0),"")</f>
        <v/>
      </c>
      <c r="C26" s="122"/>
      <c r="D26" s="120"/>
      <c r="E26" s="123"/>
      <c r="F26" s="124"/>
      <c r="G26" s="89">
        <f ca="1">IFERROR(NOW()-F26,"-")</f>
        <v>45934.360695833333</v>
      </c>
      <c r="H26" s="124"/>
      <c r="I26" s="120" t="str">
        <f>IFERROR(VLOOKUP(D26,DB!A:F,6,0),"")</f>
        <v/>
      </c>
      <c r="J26" s="119" t="str">
        <f>IFERROR(VLOOKUP(D26,DB!A:G,7,0),"")</f>
        <v/>
      </c>
      <c r="K26" s="125"/>
      <c r="L26" s="126" t="str">
        <f>IFERROR(VLOOKUP(D26,DB!A:I,9,0),"")</f>
        <v/>
      </c>
    </row>
    <row r="27" spans="1:13" ht="31.5" customHeight="1">
      <c r="A27" s="121"/>
      <c r="B27" s="120" t="str">
        <f>IFERROR(VLOOKUP(D27,DB!A:K,11,0),"")</f>
        <v/>
      </c>
      <c r="C27" s="122"/>
      <c r="D27" s="120"/>
      <c r="E27" s="123"/>
      <c r="F27" s="124"/>
      <c r="G27" s="89">
        <f ca="1">IFERROR(NOW()-F27,"-")</f>
        <v>45934.360695833333</v>
      </c>
      <c r="H27" s="124"/>
      <c r="I27" s="120" t="str">
        <f>IFERROR(VLOOKUP(D27,DB!A:F,6,0),"")</f>
        <v/>
      </c>
      <c r="J27" s="119" t="str">
        <f>IFERROR(VLOOKUP(D27,DB!A:G,7,0),"")</f>
        <v/>
      </c>
      <c r="K27" s="125"/>
      <c r="L27" s="126" t="str">
        <f>IFERROR(VLOOKUP(D27,DB!A:I,9,0),"")</f>
        <v/>
      </c>
    </row>
    <row r="28" spans="1:13" ht="31.5" customHeight="1">
      <c r="A28" s="121"/>
      <c r="B28" s="120" t="str">
        <f>IFERROR(VLOOKUP(D28,DB!A:K,11,0),"")</f>
        <v/>
      </c>
      <c r="C28" s="122"/>
      <c r="D28" s="120"/>
      <c r="E28" s="123"/>
      <c r="F28" s="124"/>
      <c r="G28" s="89">
        <f ca="1">IFERROR(NOW()-F28,"-")</f>
        <v>45934.360695833333</v>
      </c>
      <c r="H28" s="124"/>
      <c r="I28" s="120" t="str">
        <f>IFERROR(VLOOKUP(D28,DB!A:F,6,0),"")</f>
        <v/>
      </c>
      <c r="J28" s="119" t="str">
        <f>IFERROR(VLOOKUP(D28,DB!A:G,7,0),"")</f>
        <v/>
      </c>
      <c r="K28" s="125"/>
      <c r="L28" s="126" t="str">
        <f>IFERROR(VLOOKUP(D28,DB!A:I,9,0),"")</f>
        <v/>
      </c>
    </row>
    <row r="29" spans="1:13" ht="31.5" customHeight="1">
      <c r="A29" s="121"/>
      <c r="B29" s="120" t="str">
        <f>IFERROR(VLOOKUP(D29,DB!A:K,11,0),"")</f>
        <v/>
      </c>
      <c r="C29" s="122"/>
      <c r="D29" s="120"/>
      <c r="E29" s="123"/>
      <c r="F29" s="124"/>
      <c r="G29" s="89">
        <f ca="1">IFERROR(NOW()-F29,"-")</f>
        <v>45934.360695833333</v>
      </c>
      <c r="H29" s="124"/>
      <c r="I29" s="120" t="str">
        <f>IFERROR(VLOOKUP(D29,DB!A:F,6,0),"")</f>
        <v/>
      </c>
      <c r="J29" s="119" t="str">
        <f>IFERROR(VLOOKUP(D29,DB!A:G,7,0),"")</f>
        <v/>
      </c>
      <c r="K29" s="125"/>
      <c r="L29" s="126" t="str">
        <f>IFERROR(VLOOKUP(D29,DB!A:I,9,0),"")</f>
        <v/>
      </c>
    </row>
    <row r="30" spans="1:13" ht="31.5" customHeight="1">
      <c r="A30" s="121"/>
      <c r="B30" s="120" t="str">
        <f>IFERROR(VLOOKUP(D30,DB!A:K,11,0),"")</f>
        <v/>
      </c>
      <c r="C30" s="122"/>
      <c r="D30" s="120"/>
      <c r="E30" s="123"/>
      <c r="F30" s="124"/>
      <c r="G30" s="89">
        <f ca="1">IFERROR(NOW()-F30,"-")</f>
        <v>45934.360695833333</v>
      </c>
      <c r="H30" s="124"/>
      <c r="I30" s="120" t="str">
        <f>IFERROR(VLOOKUP(D30,DB!A:F,6,0),"")</f>
        <v/>
      </c>
      <c r="J30" s="119" t="str">
        <f>IFERROR(VLOOKUP(D30,DB!A:G,7,0),"")</f>
        <v/>
      </c>
      <c r="K30" s="125"/>
      <c r="L30" s="126" t="str">
        <f>IFERROR(VLOOKUP(D30,DB!A:I,9,0),"")</f>
        <v/>
      </c>
    </row>
    <row r="31" spans="1:13" ht="31.5" customHeight="1">
      <c r="A31" s="121"/>
      <c r="B31" s="120" t="str">
        <f>IFERROR(VLOOKUP(D31,DB!A:K,11,0),"")</f>
        <v/>
      </c>
      <c r="C31" s="122"/>
      <c r="D31" s="120"/>
      <c r="E31" s="123"/>
      <c r="F31" s="124"/>
      <c r="G31" s="89">
        <f ca="1">IFERROR(NOW()-F31,"-")</f>
        <v>45934.360695833333</v>
      </c>
      <c r="H31" s="124"/>
      <c r="I31" s="120" t="str">
        <f>IFERROR(VLOOKUP(D31,DB!A:F,6,0),"")</f>
        <v/>
      </c>
      <c r="J31" s="119" t="str">
        <f>IFERROR(VLOOKUP(D31,DB!A:G,7,0),"")</f>
        <v/>
      </c>
      <c r="K31" s="125"/>
      <c r="L31" s="126" t="str">
        <f>IFERROR(VLOOKUP(D31,DB!A:I,9,0),"")</f>
        <v/>
      </c>
    </row>
    <row r="32" spans="1:13" ht="31.5" customHeight="1">
      <c r="A32" s="121"/>
      <c r="B32" s="120" t="str">
        <f>IFERROR(VLOOKUP(D32,DB!A:K,11,0),"")</f>
        <v/>
      </c>
      <c r="C32" s="122"/>
      <c r="D32" s="120"/>
      <c r="E32" s="123"/>
      <c r="F32" s="124"/>
      <c r="G32" s="89">
        <f ca="1">IFERROR(NOW()-F32,"-")</f>
        <v>45934.360695833333</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45934.360695833333</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45934.360695833333</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45934.360695833333</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45934.360695833333</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45934.360695833333</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45934.360695833333</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45934.360695833333</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45934.360695833333</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45934.360695833333</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45934.360695833333</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45934.360695833333</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45934.360695833333</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45934.360695833333</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45934.360695833333</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45934.360695833333</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45934.360695833333</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45934.360695833333</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45934.360695833333</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45934.360695833333</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45934.360695833333</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45934.360695833333</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45934.360695833333</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45934.360695833333</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45934.360695833333</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45934.360695833333</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45934.360695833333</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45934.360695833333</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45934.360695833333</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45934.360695833333</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45934.360695833333</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45934.360695833333</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45934.360695833333</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45934.360695833333</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45934.360695833333</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45934.360695833333</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45934.360695833333</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45934.360695833333</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45934.360695833333</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45934.360695833333</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45934.360695833333</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45934.360695833333</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45934.360695833333</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45934.360695833333</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45934.360695833333</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45934.360695833333</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45934.360695833333</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45934.360695833333</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45934.360695833333</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45934.360695833333</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45934.360695833333</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45934.360695833333</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45934.360695833333</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45934.360695833333</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45934.360695833333</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45934.360695833333</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45934.360695833333</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45934.360695833333</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45934.360695833333</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45934.360695833333</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45934.360695833333</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45934.360695833333</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45934.360695833333</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45934.360695833333</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45934.360695833333</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45934.360695833333</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45934.360695833333</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45934.360695833333</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45934.360695833333</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45934.360695833333</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45934.360695833333</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45934.360695833333</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45934.360695833333</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45934.360695833333</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45934.360695833333</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45934.360695833333</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45934.360695833333</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45934.360695833333</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45934.360695833333</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45934.360695833333</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45934.360695833333</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45934.360695833333</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45934.360695833333</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45934.360695833333</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45934.360695833333</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45934.360695833333</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45934.360695833333</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45934.360695833333</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45934.360695833333</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45934.360695833333</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45934.360695833333</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45934.360695833333</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45934.360695833333</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45934.360695833333</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45934.360695833333</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45934.360695833333</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45934.360695833333</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45934.360695833333</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45934.360695833333</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45934.360695833333</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45934.360695833333</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45934.360695833333</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45934.360695833333</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45934.360695833333</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45934.360695833333</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45934.360695833333</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45934.360695833333</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45934.360695833333</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45934.360695833333</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45934.360695833333</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45934.360695833333</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45934.360695833333</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45934.360695833333</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45934.360695833333</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45934.360695833333</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45934.360695833333</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45934.360695833333</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45934.360695833333</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45934.360695833333</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45934.360695833333</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45934.360695833333</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45934.360695833333</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45934.360695833333</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45934.360695833333</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45934.360695833333</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45934.360695833333</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45934.360695833333</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45934.360695833333</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45934.360695833333</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45934.360695833333</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45934.360695833333</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45934.360695833333</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45934.360695833333</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45934.360695833333</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45934.360695833333</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45934.360695833333</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45934.360695833333</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45934.360695833333</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45934.360695833333</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45934.360695833333</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45934.360695833333</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45934.360695833333</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45934.360695833333</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45934.360695833333</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45934.360695833333</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45934.360695833333</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45934.360695833333</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45934.360695833333</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45934.360695833333</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45934.360695833333</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45934.360695833333</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45934.360695833333</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45934.360695833333</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45934.360695833333</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45934.360695833333</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45934.360695833333</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45934.360695833333</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45934.360695833333</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45934.360695833333</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45934.360695833333</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45934.360695833333</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45934.360695833333</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45934.360695833333</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45934.360695833333</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45934.360695833333</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45934.360695833333</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45934.360695833333</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45934.360695833333</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45934.360695833333</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45934.360695833333</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45934.360695833333</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45934.360695833333</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45934.360695833333</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45934.360695833333</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45934.360695833333</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45934.360695833333</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45934.360695833333</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45934.360695833333</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45934.360695833333</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45934.360695833333</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45934.360695833333</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45934.360695833333</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45934.360695833333</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45934.360695833333</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45934.360695833333</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45934.360695833333</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45934.360695833333</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45934.360695833333</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45934.360695833333</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45934.360695833333</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45934.360695833333</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45934.360695833333</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45934.360695833333</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45934.360695833333</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45934.360695833333</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45934.360695833333</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45934.360695833333</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45934.360695833333</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45934.360695833333</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45934.360695833333</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45934.360695833333</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45934.360695833333</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45934.360695833333</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45934.360695833333</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45934.360695833333</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45934.360695833333</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45934.360695833333</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45934.360695833333</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45934.360695833333</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45934.360695833333</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45934.360695833333</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45934.360695833333</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45934.360695833333</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45934.360695833333</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45934.360695833333</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45934.360695833333</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45934.360695833333</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45934.360695833333</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45934.360695833333</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45934.360695833333</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45934.360695833333</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45934.360695833333</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45934.360695833333</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45934.360695833333</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45934.360695833333</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45934.360695833333</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45934.360695833333</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45934.360695833333</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45934.360695833333</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45934.360695833333</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45934.360695833333</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45934.360695833333</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45934.360695833333</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45934.360695833333</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45934.360695833333</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45934.360695833333</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45934.360695833333</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45934.360695833333</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45934.360695833333</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45934.360695833333</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45934.360695833333</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45934.360695833333</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45934.360695833333</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45934.360695833333</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45934.360695833333</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45934.360695833333</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45934.360695833333</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45934.360695833333</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45934.360695833333</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45934.360695833333</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45934.360695833333</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45934.360695833333</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45934.360695833333</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45934.360695833333</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45934.360695833333</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45934.360695833333</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45934.360695833333</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45934.360695833333</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45934.360695833333</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45934.360695833333</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45934.360695833333</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45934.360695833333</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45934.360695833333</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45934.360695833333</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45934.360695833333</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45934.360695833333</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45934.360695833333</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45934.360695833333</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45934.360695833333</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45934.360695833333</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45934.360695833333</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45934.360695833333</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45934.360695833333</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45934.360695833333</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45934.360695833333</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45934.360695833333</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45934.360695833333</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45934.360695833333</v>
      </c>
      <c r="H309" s="124"/>
      <c r="I309" s="120" t="str">
        <f>IFERROR(VLOOKUP(D309,DB!A:F,6,0),"")</f>
        <v/>
      </c>
      <c r="J309" s="119" t="str">
        <f>IFERROR(VLOOKUP(D309,DB!A:G,7,0),"")</f>
        <v/>
      </c>
      <c r="K309" s="125"/>
      <c r="L309" s="126" t="str">
        <f>IFERROR(VLOOKUP(D309,DB!A:I,9,0),"")</f>
        <v/>
      </c>
    </row>
  </sheetData>
  <dataValidations count="2">
    <dataValidation allowBlank="1" showInputMessage="1" showErrorMessage="1" sqref="E1" xr:uid="{380493DB-286A-4683-AF55-C78F04945A49}"/>
    <dataValidation type="list" allowBlank="1" showInputMessage="1" showErrorMessage="1" sqref="E7:E30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2025-10-04T05:40:21Z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