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739" documentId="13_ncr:1_{F6CB121F-512D-4AA6-A0C1-0FB36C537598}" xr6:coauthVersionLast="47" xr6:coauthVersionMax="47" xr10:uidLastSave="{3AB3B175-5950-4DAB-BD69-C6E4B3FB9727}"/>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6" i="4"/>
  <c r="G7" i="4"/>
  <c r="G8" i="4"/>
  <c r="B4" i="4"/>
  <c r="G4" i="4"/>
  <c r="I4" i="4"/>
  <c r="J4" i="4"/>
  <c r="L4" i="4"/>
  <c r="B5" i="4"/>
  <c r="G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4" i="3"/>
  <c r="G5" i="3"/>
  <c r="G6" i="3"/>
  <c r="G7" i="3"/>
  <c r="I3" i="4"/>
  <c r="J3" i="4"/>
  <c r="I3" i="6"/>
  <c r="I4" i="6"/>
  <c r="L4" i="3"/>
  <c r="J4" i="3"/>
  <c r="I4" i="3"/>
  <c r="B4"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3"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L2" i="3"/>
  <c r="L3"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J2" i="3"/>
  <c r="J3"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I2" i="3"/>
  <c r="I3"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B2" i="5"/>
  <c r="G2" i="5"/>
  <c r="I2" i="5"/>
  <c r="J2" i="5"/>
  <c r="G2" i="3"/>
  <c r="G3"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alcChain>
</file>

<file path=xl/sharedStrings.xml><?xml version="1.0" encoding="utf-8"?>
<sst xmlns="http://schemas.openxmlformats.org/spreadsheetml/2006/main" count="178574" uniqueCount="39072">
  <si>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</si>
  <si>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</si>
  <si>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</si>
  <si>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</si>
  <si>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</si>
  <si>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</si>
  <si>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</si>
  <si>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</si>
  <si>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</si>
  <si>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</si>
  <si>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</si>
  <si>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</si>
  <si>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</si>
  <si>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</si>
  <si>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</si>
  <si>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</si>
  <si>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</si>
  <si>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</si>
  <si>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</si>
  <si>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</si>
  <si>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</si>
  <si>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</si>
  <si>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</si>
  <si>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</si>
  <si>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</si>
  <si>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</si>
  <si>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</si>
  <si>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</si>
  <si>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</si>
  <si>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</si>
  <si>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</si>
  <si>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</si>
  <si>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</si>
  <si>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</si>
  <si>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</si>
  <si>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</si>
  <si>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</si>
  <si>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</si>
  <si>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</si>
  <si>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</si>
  <si>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</si>
  <si>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</si>
  <si>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</si>
  <si>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</si>
  <si>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</si>
  <si>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</si>
  <si>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</si>
  <si>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</si>
  <si>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</si>
  <si>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</si>
  <si>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</si>
  <si>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</si>
  <si>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</si>
  <si>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</si>
  <si>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</si>
  <si>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</si>
  <si>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</si>
  <si>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</si>
  <si>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</si>
  <si>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</si>
  <si>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</si>
  <si>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</si>
  <si>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</si>
  <si>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</si>
  <si>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</si>
  <si>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</si>
  <si>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</si>
  <si>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</si>
  <si>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</si>
  <si>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</si>
  <si>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</si>
  <si>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</si>
  <si>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</si>
  <si>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</si>
  <si>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</si>
  <si>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</si>
  <si>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</si>
  <si>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</si>
  <si>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</si>
  <si>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</si>
  <si>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</si>
  <si>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</si>
  <si>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</si>
  <si>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</si>
  <si>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</si>
  <si>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</si>
  <si>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</si>
  <si>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</si>
  <si>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</si>
  <si>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</si>
  <si>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</si>
  <si>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</si>
  <si>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</si>
  <si>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</si>
  <si>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</si>
  <si>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</si>
  <si>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</si>
  <si>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</si>
  <si>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</si>
  <si>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</si>
  <si>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</si>
  <si>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</si>
  <si>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</si>
  <si>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</si>
  <si>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</si>
  <si>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</si>
  <si>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</si>
  <si>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</si>
  <si>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</si>
  <si>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</si>
  <si>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</si>
  <si>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</si>
  <si>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</si>
  <si>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</si>
  <si>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</si>
  <si>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</si>
  <si>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</si>
  <si>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</si>
  <si>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</si>
  <si>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</si>
  <si>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</si>
  <si>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</si>
  <si>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</si>
  <si>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</si>
  <si>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</si>
  <si>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</si>
  <si>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</si>
  <si>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</si>
  <si>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</si>
  <si>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</si>
  <si>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</si>
  <si>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</si>
  <si>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</si>
  <si>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</si>
  <si>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</si>
  <si>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</si>
  <si>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</si>
  <si>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</si>
  <si>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</si>
  <si>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</si>
  <si>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</si>
  <si>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</si>
  <si>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</si>
  <si>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</si>
  <si>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</si>
  <si>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</si>
  <si>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</si>
  <si>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</si>
  <si>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</si>
  <si>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</si>
  <si>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</si>
  <si>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</si>
  <si>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</si>
  <si>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</si>
  <si>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</si>
  <si>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</si>
  <si>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</si>
  <si>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</si>
  <si>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</si>
  <si>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</si>
  <si>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</si>
  <si>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</si>
  <si>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</si>
  <si>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</si>
  <si>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</si>
  <si>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</si>
  <si>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</si>
  <si>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</si>
  <si>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</si>
  <si>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</si>
  <si>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</si>
  <si>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</si>
  <si>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</si>
  <si>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</si>
  <si>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</si>
  <si>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</si>
  <si>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</si>
  <si>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</si>
  <si>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</si>
  <si>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</si>
  <si>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</si>
  <si>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</si>
  <si>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</si>
  <si>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</si>
  <si>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</si>
  <si>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</si>
  <si>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</si>
  <si>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</si>
  <si>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</si>
  <si>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</si>
  <si>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</si>
  <si>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</si>
  <si>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</si>
  <si>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</si>
  <si>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</si>
  <si>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</si>
  <si>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</si>
  <si>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</si>
  <si>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</si>
  <si>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</si>
  <si>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</si>
  <si>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</si>
  <si>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</si>
  <si>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</si>
  <si>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</si>
  <si>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</si>
  <si>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</si>
  <si>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</si>
  <si>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</si>
  <si>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</si>
  <si>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</si>
  <si>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</si>
  <si>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</si>
  <si>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</si>
  <si>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</si>
  <si>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</si>
  <si>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</si>
  <si>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</si>
  <si>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</si>
  <si>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</si>
  <si>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</si>
  <si>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</si>
  <si>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</si>
  <si>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</si>
  <si>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</si>
  <si>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</si>
  <si>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</si>
  <si>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</si>
  <si>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</si>
  <si>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</si>
  <si>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</si>
  <si>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</si>
  <si>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</si>
  <si>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</si>
  <si>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</si>
  <si>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</si>
  <si>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</si>
  <si>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</si>
  <si>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</si>
  <si>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</si>
  <si>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</si>
  <si>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</si>
  <si>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</si>
  <si>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</si>
  <si>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</si>
  <si>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</si>
  <si>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</si>
  <si>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</si>
  <si>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</si>
  <si>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</si>
  <si>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</si>
  <si>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</si>
  <si>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</si>
  <si>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</si>
  <si>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</si>
  <si>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</si>
  <si>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</si>
  <si>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</si>
  <si>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</si>
  <si>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</si>
  <si>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</si>
  <si>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</si>
  <si>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</si>
  <si>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</si>
  <si>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</si>
  <si>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</si>
  <si>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</si>
  <si>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</si>
  <si>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</si>
  <si>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</si>
  <si>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</si>
  <si>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</si>
  <si>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</si>
  <si>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</si>
  <si>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</si>
  <si>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</si>
  <si>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</si>
  <si>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</si>
  <si>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</si>
  <si>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</si>
  <si>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</si>
  <si>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</si>
  <si>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</si>
  <si>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</si>
  <si>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</si>
  <si>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</si>
  <si>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</si>
  <si>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</si>
  <si>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</si>
  <si>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</si>
  <si>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</si>
  <si>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</si>
  <si>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</si>
  <si>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</si>
  <si>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</si>
  <si>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</si>
  <si>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</si>
  <si>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</si>
  <si>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</si>
  <si>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</si>
  <si>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</si>
  <si>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</si>
  <si>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</si>
  <si>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</si>
  <si>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</si>
  <si>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</si>
  <si>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</si>
  <si>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</si>
  <si>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</si>
  <si>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</si>
  <si>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</si>
  <si>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</si>
  <si>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</si>
  <si>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</si>
  <si>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</si>
  <si>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</si>
  <si>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</si>
  <si>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</si>
  <si>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</si>
  <si>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</si>
  <si>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</si>
  <si>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</si>
  <si>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</si>
  <si>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</si>
  <si>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</si>
  <si>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</si>
  <si>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</si>
  <si>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</si>
  <si>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</si>
  <si>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</si>
  <si>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</si>
  <si>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</si>
  <si>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</si>
  <si>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</si>
  <si>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</si>
  <si>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</si>
  <si>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</si>
  <si>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</si>
  <si>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</si>
  <si>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</si>
  <si>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</si>
  <si>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</si>
  <si>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</si>
  <si>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</si>
  <si>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</si>
  <si>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</si>
  <si>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</si>
  <si>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</si>
  <si>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</si>
  <si>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</si>
  <si>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</si>
  <si>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</si>
  <si>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</si>
  <si>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</si>
  <si>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</si>
  <si>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</si>
  <si>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</si>
  <si>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</si>
  <si>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</si>
  <si>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</si>
  <si>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</si>
  <si>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</si>
  <si>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</si>
  <si>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</si>
  <si>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</si>
  <si>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</si>
  <si>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</si>
  <si>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</si>
  <si>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</si>
  <si>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</si>
  <si>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</si>
  <si>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</si>
  <si>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</si>
  <si>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</si>
  <si>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</si>
  <si>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</si>
  <si>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</si>
  <si>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</si>
  <si>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</si>
  <si>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</si>
  <si>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</si>
  <si>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</si>
  <si>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</si>
  <si>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</si>
  <si>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</si>
  <si>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</si>
  <si>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</si>
  <si>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</si>
  <si>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</si>
  <si>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</si>
  <si>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</si>
  <si>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</si>
  <si>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</si>
  <si>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</si>
  <si>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</si>
  <si>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</si>
  <si>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</si>
  <si>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</si>
  <si>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</si>
  <si>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</si>
  <si>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</si>
  <si>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</si>
  <si>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</si>
  <si>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</si>
  <si>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</si>
  <si>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</si>
  <si>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</si>
  <si>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</si>
  <si>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</si>
  <si>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</si>
  <si>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</si>
  <si>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</si>
  <si>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</si>
  <si>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</si>
  <si>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</si>
  <si>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</si>
  <si>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</si>
  <si>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</si>
  <si>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</si>
  <si>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</si>
  <si>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</si>
  <si>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</si>
  <si>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</si>
  <si>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</si>
  <si>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</si>
  <si>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</si>
  <si>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</si>
  <si>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</si>
  <si>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</si>
  <si>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</si>
  <si>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</si>
  <si>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</si>
  <si>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</si>
  <si>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</si>
  <si>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</si>
  <si>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</si>
  <si>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</si>
  <si>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</si>
  <si>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</si>
  <si>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</si>
  <si>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</si>
  <si>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</si>
  <si>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</si>
  <si>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</si>
  <si>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</si>
  <si>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</si>
  <si>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</si>
  <si>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</si>
  <si>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</si>
  <si>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</si>
  <si>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</si>
  <si>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</si>
  <si>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</si>
  <si>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</si>
  <si>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</si>
  <si>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</si>
  <si>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</si>
  <si>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</si>
  <si>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</si>
  <si>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</si>
  <si>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</si>
  <si>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</si>
  <si>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</si>
  <si>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</si>
  <si>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</si>
  <si>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</si>
  <si>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</si>
  <si>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</si>
  <si>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</si>
  <si>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</si>
  <si>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</si>
  <si>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</si>
  <si>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</si>
  <si>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</si>
  <si>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</si>
  <si>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</si>
  <si>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</si>
  <si>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</si>
  <si>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</si>
  <si>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</si>
  <si>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</si>
  <si>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</si>
  <si>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</si>
  <si>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</si>
  <si>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</si>
  <si>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</si>
  <si>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</si>
  <si>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</si>
  <si>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</si>
  <si>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</si>
  <si>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</si>
  <si>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</si>
  <si>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</si>
  <si>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</si>
  <si>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</si>
  <si>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</si>
  <si>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</si>
  <si>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</si>
  <si>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</si>
  <si>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</si>
  <si>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</si>
  <si>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</si>
  <si>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</si>
  <si>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</si>
  <si>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</si>
  <si>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</si>
  <si>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</si>
  <si>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</si>
  <si>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</si>
  <si>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</si>
  <si>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</si>
  <si>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</si>
  <si>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</si>
  <si>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</si>
  <si>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</si>
  <si>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</si>
  <si>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</si>
  <si>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</si>
  <si>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</si>
  <si>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</si>
  <si>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</si>
  <si>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</si>
  <si>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</si>
  <si>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</si>
  <si>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</si>
  <si>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</si>
  <si>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</si>
  <si>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</si>
  <si>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</si>
  <si>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</si>
  <si>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</si>
  <si>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</si>
  <si>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</si>
  <si>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</si>
  <si>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</si>
  <si>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</si>
  <si>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</si>
  <si>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</si>
  <si>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</si>
  <si>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</si>
  <si>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</si>
  <si>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</si>
  <si>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</si>
  <si>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</si>
  <si>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</si>
  <si>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</si>
  <si>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</si>
  <si>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</si>
  <si>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</si>
  <si>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</si>
  <si>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</si>
  <si>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</si>
  <si>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</si>
  <si>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</si>
  <si>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</si>
  <si>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</si>
  <si>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</si>
  <si>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</si>
  <si>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</si>
  <si>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</si>
  <si>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</si>
  <si>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</si>
  <si>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</si>
  <si>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</si>
  <si>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</si>
  <si>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</si>
  <si>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</si>
  <si>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</si>
  <si>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</si>
  <si>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</si>
  <si>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</si>
  <si>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</si>
  <si>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</si>
  <si>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</si>
  <si>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</si>
  <si>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</si>
  <si>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</si>
  <si>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</si>
  <si>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</si>
  <si>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</si>
  <si>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</si>
  <si>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</si>
  <si>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</si>
  <si>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</si>
  <si>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</si>
  <si>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</si>
  <si>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</si>
  <si>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</si>
  <si>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</si>
  <si>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</si>
  <si>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</si>
  <si>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</si>
  <si>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</si>
  <si>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</si>
  <si>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</si>
  <si>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</si>
  <si>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</si>
  <si>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</si>
  <si>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</si>
  <si>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</si>
  <si>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</si>
  <si>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</si>
  <si>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</si>
  <si>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</si>
  <si>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</si>
  <si>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</si>
  <si>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</si>
  <si>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</si>
  <si>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</si>
  <si>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</si>
  <si>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</si>
  <si>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</si>
  <si>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</si>
  <si>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</si>
  <si>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</si>
  <si>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</si>
  <si>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</si>
  <si>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</si>
  <si>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</si>
  <si>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</si>
  <si>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</si>
  <si>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</si>
  <si>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</si>
  <si>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</si>
  <si>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</si>
  <si>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</si>
  <si>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</si>
  <si>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</si>
  <si>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</si>
  <si>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</si>
  <si>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</si>
  <si>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</si>
  <si>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</si>
  <si>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</si>
  <si>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</si>
  <si>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</si>
  <si>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</si>
  <si>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</si>
  <si>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</si>
  <si>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</si>
  <si>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</si>
  <si>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</si>
  <si>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</si>
  <si>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</si>
  <si>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</si>
  <si>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</si>
  <si>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</si>
  <si>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</si>
  <si>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</si>
  <si>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</si>
  <si>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</si>
  <si>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</si>
  <si>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</si>
  <si>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</si>
  <si>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</si>
  <si>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</si>
  <si>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</si>
  <si>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</si>
  <si>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</si>
  <si>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</si>
  <si>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</si>
  <si>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</si>
  <si>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</si>
  <si>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</si>
  <si>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</si>
  <si>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</si>
  <si>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</si>
  <si>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</si>
  <si>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</si>
  <si>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</si>
  <si>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</si>
  <si>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</si>
  <si>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</si>
  <si>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</si>
  <si>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</si>
  <si>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</si>
  <si>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</si>
  <si>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</si>
  <si>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</si>
  <si>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</si>
  <si>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</si>
  <si>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</si>
  <si>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</si>
  <si>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</si>
  <si>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</si>
  <si>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</si>
  <si>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</si>
  <si>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</si>
  <si>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</si>
  <si>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</si>
  <si>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</si>
  <si>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</si>
  <si>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</si>
  <si>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</si>
  <si>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</si>
  <si>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</si>
  <si>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</si>
  <si>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</si>
  <si>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</si>
  <si>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</si>
  <si>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</si>
  <si>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</si>
  <si>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</si>
  <si>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</si>
  <si>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</si>
  <si>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</si>
  <si>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</si>
  <si>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</si>
  <si>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</si>
  <si>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</si>
  <si>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</si>
  <si>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</si>
  <si>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</si>
  <si>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</si>
  <si>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</si>
  <si>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</si>
  <si>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</si>
  <si>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</si>
  <si>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</si>
  <si>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</si>
  <si>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</si>
  <si>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</si>
  <si>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</si>
  <si>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</si>
  <si>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</si>
  <si>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</si>
  <si>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</si>
  <si>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</si>
  <si>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</si>
  <si>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</si>
  <si>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</si>
  <si>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</si>
  <si>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</si>
  <si>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</si>
  <si>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</si>
  <si>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</si>
  <si>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</si>
  <si>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</si>
  <si>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</si>
  <si>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</si>
  <si>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</si>
  <si>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</si>
  <si>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</si>
  <si>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</si>
  <si>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</si>
  <si>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</si>
  <si>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</si>
  <si>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</si>
  <si>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</si>
  <si>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</si>
  <si>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</si>
  <si>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</si>
  <si>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</si>
  <si>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</si>
  <si>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</si>
  <si>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</si>
  <si>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</si>
  <si>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</si>
  <si>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</si>
  <si>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</si>
  <si>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</si>
  <si>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</si>
  <si>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</si>
  <si>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</si>
  <si>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</si>
  <si>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</si>
  <si>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</si>
  <si>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</si>
  <si>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</si>
  <si>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</si>
  <si>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</si>
  <si>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</si>
  <si>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</si>
  <si>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</si>
  <si>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</si>
  <si>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</si>
  <si>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</si>
  <si>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</si>
  <si>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</si>
  <si>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</si>
  <si>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</si>
  <si>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</si>
  <si>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</si>
  <si>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</si>
  <si>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</si>
  <si>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</si>
  <si>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</si>
  <si>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</si>
  <si>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</si>
  <si>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</si>
  <si>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</si>
  <si>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</si>
  <si>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</si>
  <si>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</si>
  <si>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</si>
  <si>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</si>
  <si>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</si>
  <si>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</si>
  <si>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</si>
  <si>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</si>
  <si>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</si>
  <si>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</si>
  <si>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</si>
  <si>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</si>
  <si>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</si>
  <si>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</si>
  <si>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</si>
  <si>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</si>
  <si>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</si>
  <si>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</si>
  <si>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</si>
  <si>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</si>
  <si>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</si>
  <si>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</si>
  <si>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</si>
  <si>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</si>
  <si>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</si>
  <si>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</si>
  <si>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</si>
  <si>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</si>
  <si>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</si>
  <si>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</si>
  <si>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</si>
  <si>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</si>
  <si>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</si>
  <si>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</si>
  <si>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</si>
  <si>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</si>
  <si>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</si>
  <si>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</si>
  <si>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</si>
  <si>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</si>
  <si>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</si>
  <si>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</si>
  <si>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</si>
  <si>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</si>
  <si>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</si>
  <si>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</si>
  <si>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</si>
  <si>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</si>
  <si>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</si>
  <si>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</si>
  <si>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</si>
  <si>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</si>
  <si>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</si>
  <si>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</si>
  <si>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</si>
  <si>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</si>
  <si>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</si>
  <si>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</si>
  <si>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</si>
  <si>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</si>
  <si>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</si>
  <si>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</si>
  <si>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</si>
  <si>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</si>
  <si>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</si>
  <si>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</si>
  <si>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</si>
  <si>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</si>
  <si>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</si>
  <si>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</si>
  <si>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</si>
  <si>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</si>
  <si>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</si>
  <si>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</si>
  <si>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</si>
  <si>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</si>
  <si>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</si>
  <si>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</si>
  <si>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</si>
  <si>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</si>
  <si>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</si>
  <si>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</si>
  <si>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</si>
  <si>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</si>
  <si>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</si>
  <si>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</si>
  <si>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</si>
  <si>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</si>
  <si>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</si>
  <si>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</si>
  <si>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</si>
  <si>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</si>
  <si>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</si>
  <si>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</si>
  <si>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</si>
  <si>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</si>
  <si>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</si>
  <si>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</si>
  <si>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</si>
  <si>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</si>
  <si>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</si>
  <si>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</si>
  <si>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</si>
  <si>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</si>
  <si>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</si>
  <si>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</si>
  <si>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</si>
  <si>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</si>
  <si>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</si>
  <si>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</si>
  <si>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</si>
  <si>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</si>
  <si>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</si>
  <si>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</si>
  <si>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</si>
  <si>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</si>
  <si>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</si>
  <si>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</si>
  <si>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</si>
  <si>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</si>
  <si>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</si>
  <si>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</si>
  <si>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</si>
  <si>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</si>
  <si>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</si>
  <si>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</si>
  <si>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</si>
  <si>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</si>
  <si>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</si>
  <si>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</si>
  <si>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</si>
  <si>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</si>
  <si>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</si>
  <si>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</si>
  <si>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</si>
  <si>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</si>
  <si>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</si>
  <si>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</si>
  <si>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</si>
  <si>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</si>
  <si>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</si>
  <si>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</si>
  <si>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</si>
  <si>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</si>
  <si>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</si>
  <si>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</si>
  <si>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</si>
  <si>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</si>
  <si>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</si>
  <si>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</si>
  <si>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</si>
  <si>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</si>
  <si>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</si>
  <si>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</si>
  <si>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</si>
  <si>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</si>
  <si>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</si>
  <si>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</si>
  <si>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</si>
  <si>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</si>
  <si>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</si>
  <si>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</si>
  <si>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</si>
  <si>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</si>
  <si>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</si>
  <si>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</si>
  <si>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</si>
  <si>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</si>
  <si>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</si>
  <si>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</si>
  <si>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</si>
  <si>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</si>
  <si>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</si>
  <si>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</si>
  <si>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</si>
  <si>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</si>
  <si>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</si>
  <si>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</si>
  <si>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</si>
  <si>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</si>
  <si>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</si>
  <si>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</si>
  <si>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</si>
  <si>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</si>
  <si>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</si>
  <si>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</si>
  <si>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</si>
  <si>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</si>
  <si>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</si>
  <si>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</si>
  <si>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</si>
  <si>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</si>
  <si>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</si>
  <si>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</si>
  <si>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</si>
  <si>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</si>
  <si>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</si>
  <si>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</si>
  <si>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</si>
  <si>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</si>
  <si>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</si>
  <si>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</si>
  <si>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</si>
  <si>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</si>
  <si>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</si>
  <si>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</si>
  <si>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</si>
  <si>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</si>
  <si>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</si>
  <si>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</si>
  <si>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</si>
  <si>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</si>
  <si>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</si>
  <si>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</si>
  <si>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</si>
  <si>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</si>
  <si>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</si>
  <si>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</si>
  <si>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</si>
  <si>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</si>
  <si>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</si>
  <si>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</si>
  <si>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</si>
  <si>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</si>
  <si>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</si>
  <si>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</si>
  <si>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</si>
  <si>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</si>
  <si>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</si>
  <si>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</si>
  <si>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</si>
  <si>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</si>
  <si>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</si>
  <si>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</si>
  <si>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</si>
  <si>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</si>
  <si>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</si>
  <si>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</si>
  <si>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</si>
  <si>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</si>
  <si>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</si>
  <si>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</si>
  <si>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</si>
  <si>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</si>
  <si>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</si>
  <si>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</si>
  <si>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</si>
  <si>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</si>
  <si>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</si>
  <si>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</si>
  <si>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</si>
  <si>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</si>
  <si>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</si>
  <si>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</si>
  <si>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</si>
  <si>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</si>
  <si>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</si>
  <si>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</si>
  <si>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</si>
  <si>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</si>
  <si>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</si>
  <si>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</si>
  <si>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</si>
  <si>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</si>
  <si>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</si>
  <si>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</si>
  <si>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</si>
  <si>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</si>
  <si>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</si>
  <si>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</si>
  <si>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</si>
  <si>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</si>
  <si>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</si>
  <si>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</si>
  <si>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</si>
  <si>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</si>
  <si>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</si>
  <si>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</si>
  <si>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</si>
  <si>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</si>
  <si>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</si>
  <si>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</si>
  <si>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</si>
  <si>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</si>
  <si>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</si>
  <si>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</si>
  <si>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</si>
  <si>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</si>
  <si>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</si>
  <si>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</si>
  <si>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</si>
  <si>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</si>
  <si>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</si>
  <si>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</si>
  <si>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</si>
  <si>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</si>
  <si>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</si>
  <si>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</si>
  <si>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</si>
  <si>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</si>
  <si>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</si>
  <si>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</si>
  <si>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</si>
  <si>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</si>
  <si>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</si>
  <si>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</si>
  <si>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</si>
  <si>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</si>
  <si>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</si>
  <si>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</si>
  <si>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</si>
  <si>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</si>
  <si>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</si>
  <si>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</si>
  <si>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</si>
  <si>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</si>
  <si>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</si>
  <si>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</si>
  <si>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</si>
  <si>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</si>
  <si>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</si>
  <si>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</si>
  <si>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</si>
  <si>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</si>
  <si>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</si>
  <si>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</si>
  <si>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</si>
  <si>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</si>
  <si>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</si>
  <si>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</si>
  <si>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</si>
  <si>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</si>
  <si>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</si>
  <si>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</si>
  <si>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</si>
  <si>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</si>
  <si>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</si>
  <si>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</si>
  <si>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</si>
  <si>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</si>
  <si>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</si>
  <si>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</si>
  <si>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</si>
  <si>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</si>
  <si>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</si>
  <si>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</si>
  <si>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</si>
  <si>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</si>
  <si>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</si>
  <si>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</si>
  <si>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</si>
  <si>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</si>
  <si>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</si>
  <si>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</si>
  <si>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</si>
  <si>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</si>
  <si>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</si>
  <si>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</si>
  <si>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</si>
  <si>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</si>
  <si>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</si>
  <si>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</si>
  <si>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</si>
  <si>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</si>
  <si>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</si>
  <si>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</si>
  <si>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</si>
  <si>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</si>
  <si>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</si>
  <si>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</si>
  <si>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</si>
  <si>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</si>
  <si>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</si>
  <si>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</si>
  <si>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</si>
  <si>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</si>
  <si>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</si>
  <si>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</si>
  <si>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</si>
  <si>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</si>
  <si>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</si>
  <si>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</si>
  <si>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</si>
  <si>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</si>
  <si>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</si>
  <si>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</si>
  <si>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</si>
  <si>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</si>
  <si>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</si>
  <si>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</si>
  <si>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</si>
  <si>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</si>
  <si>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</si>
  <si>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</si>
  <si>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</si>
  <si>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</si>
  <si>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</si>
  <si>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</si>
  <si>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</si>
  <si>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</si>
  <si>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</si>
  <si>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</si>
  <si>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</si>
  <si>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</si>
  <si>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</si>
  <si>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</si>
  <si>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</si>
  <si>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</si>
  <si>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</si>
  <si>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</si>
  <si>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</si>
  <si>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</si>
  <si>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</si>
  <si>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</si>
  <si>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</si>
  <si>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</si>
  <si>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</si>
  <si>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</si>
  <si>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</si>
  <si>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</si>
  <si>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</si>
  <si>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</si>
  <si>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</si>
  <si>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</si>
  <si>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</si>
  <si>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</si>
  <si>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</si>
  <si>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</si>
  <si>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</si>
  <si>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</si>
  <si>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</si>
  <si>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</si>
  <si>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</si>
  <si>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</si>
  <si>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</si>
  <si>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</si>
  <si>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</si>
  <si>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</si>
  <si>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</si>
  <si>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</si>
  <si>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</si>
  <si>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</si>
  <si>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</si>
  <si>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</si>
  <si>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</si>
  <si>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</si>
  <si>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</si>
  <si>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</si>
  <si>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</si>
  <si>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</si>
  <si>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</si>
  <si>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</si>
  <si>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</si>
  <si>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</si>
  <si>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</si>
  <si>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</si>
  <si>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</si>
  <si>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</si>
  <si>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</si>
  <si>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</si>
  <si>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</si>
  <si>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</si>
  <si>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</si>
  <si>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</si>
  <si>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</si>
  <si>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</si>
  <si>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</si>
  <si>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</si>
  <si>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</si>
  <si>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</si>
  <si>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</si>
  <si>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</si>
  <si>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</si>
  <si>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</si>
  <si>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</si>
  <si>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</si>
  <si>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</si>
  <si>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</si>
  <si>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</si>
  <si>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</si>
  <si>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</si>
  <si>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</si>
  <si>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</si>
  <si>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</si>
  <si>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</si>
  <si>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</si>
  <si>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</si>
  <si>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</si>
  <si>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</si>
  <si>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</si>
  <si>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</si>
  <si>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</si>
  <si>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</si>
  <si>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</si>
  <si>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</si>
  <si>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</si>
  <si>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</si>
  <si>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</si>
  <si>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</si>
  <si>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</si>
  <si>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</si>
  <si>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</si>
  <si>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</si>
  <si>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</si>
  <si>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</si>
  <si>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</si>
  <si>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</si>
  <si>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</si>
  <si>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</si>
  <si>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</si>
  <si>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</si>
  <si>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</si>
  <si>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</si>
  <si>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</si>
  <si>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</si>
  <si>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</si>
  <si>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</si>
  <si>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</si>
  <si>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</si>
  <si>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</si>
  <si>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</si>
  <si>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</si>
  <si>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</si>
  <si>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</si>
  <si>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</si>
  <si>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</si>
  <si>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</si>
  <si>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</si>
  <si>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</si>
  <si>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</si>
  <si>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</si>
  <si>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</si>
  <si>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</si>
  <si>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</si>
  <si>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</si>
  <si>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</si>
  <si>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</si>
  <si>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</si>
  <si>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</si>
  <si>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</si>
  <si>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</si>
  <si>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</si>
  <si>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</si>
  <si>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</si>
  <si>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</si>
  <si>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</si>
  <si>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</si>
  <si>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</si>
  <si>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</si>
  <si>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</si>
  <si>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</si>
  <si>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</si>
  <si>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</si>
  <si>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</si>
  <si>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</si>
  <si>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</si>
  <si>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</si>
  <si>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</si>
  <si>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</si>
  <si>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</si>
  <si>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</si>
  <si>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</si>
  <si>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</si>
  <si>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</si>
  <si>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</si>
  <si>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</si>
  <si>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</si>
  <si>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</si>
  <si>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</si>
  <si>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</si>
  <si>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</si>
  <si>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</si>
  <si>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</si>
  <si>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</si>
  <si>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</si>
  <si>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</si>
  <si>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</si>
  <si>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</si>
  <si>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</si>
  <si>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</si>
  <si>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</si>
  <si>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</si>
  <si>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</si>
  <si>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</si>
  <si>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</si>
  <si>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</si>
  <si>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</si>
  <si>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</si>
  <si>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</si>
  <si>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</si>
  <si>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</si>
  <si>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</si>
  <si>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</si>
  <si>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</si>
  <si>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</si>
  <si>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</si>
  <si>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</si>
  <si>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</si>
  <si>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</si>
  <si>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</si>
  <si>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</si>
  <si>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</si>
  <si>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</si>
  <si>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</si>
  <si>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</si>
  <si>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</si>
  <si>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</si>
  <si>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</si>
  <si>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</si>
  <si>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</si>
  <si>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</si>
  <si>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</si>
  <si>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</si>
  <si>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</si>
  <si>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</si>
  <si>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</si>
  <si>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</si>
  <si>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</si>
  <si>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</si>
  <si>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</si>
  <si>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</si>
  <si>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</si>
  <si>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</si>
  <si>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</si>
  <si>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</si>
  <si>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</si>
  <si>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</si>
  <si>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</si>
  <si>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</si>
  <si>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</si>
  <si>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</si>
  <si>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</si>
  <si>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</si>
  <si>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</si>
  <si>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</si>
  <si>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</si>
  <si>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</si>
  <si>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</si>
  <si>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</si>
  <si>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</si>
  <si>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</si>
  <si>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</si>
  <si>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</si>
  <si>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</si>
  <si>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</si>
  <si>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</si>
  <si>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</si>
  <si>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</si>
  <si>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</si>
  <si>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</si>
  <si>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</si>
  <si>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</si>
  <si>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</si>
  <si>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</si>
  <si>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</si>
  <si>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</si>
  <si>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</si>
  <si>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</si>
  <si>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</si>
  <si>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</si>
  <si>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</si>
  <si>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</si>
  <si>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</si>
  <si>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</si>
  <si>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</si>
  <si>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</si>
  <si>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</si>
  <si>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</si>
  <si>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</si>
  <si>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</si>
  <si>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</si>
  <si>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</si>
  <si>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</si>
  <si>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</si>
  <si>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</si>
  <si>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</si>
  <si>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</si>
  <si>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</si>
  <si>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</si>
  <si>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</si>
  <si>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</si>
  <si>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</si>
  <si>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</si>
  <si>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</si>
  <si>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</si>
  <si>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</si>
  <si>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</si>
  <si>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</si>
  <si>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</si>
  <si>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</si>
  <si>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</si>
  <si>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</si>
  <si>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</si>
  <si>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</si>
  <si>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</si>
  <si>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</si>
  <si>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</si>
  <si>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</si>
  <si>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</si>
  <si>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</si>
  <si>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</si>
  <si>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</si>
  <si>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</si>
  <si>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</si>
  <si>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</si>
  <si>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</si>
  <si>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</si>
  <si>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</si>
  <si>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</si>
  <si>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</si>
  <si>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</si>
  <si>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</si>
  <si>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</si>
  <si>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</si>
  <si>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</si>
  <si>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</si>
  <si>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</si>
  <si>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</si>
  <si>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</si>
  <si>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</si>
  <si>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</si>
  <si>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</si>
  <si>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</si>
  <si>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</si>
  <si>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</si>
  <si>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</si>
  <si>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</si>
  <si>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</si>
  <si>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</si>
  <si>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</si>
  <si>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</si>
  <si>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</si>
  <si>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</si>
  <si>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</si>
  <si>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</si>
  <si>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</si>
  <si>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</si>
  <si>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</si>
  <si>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</si>
  <si>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</si>
  <si>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</si>
  <si>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</si>
  <si>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</si>
  <si>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</si>
  <si>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</si>
  <si>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</si>
  <si>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</si>
  <si>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</si>
  <si>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</si>
  <si>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</si>
  <si>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</si>
  <si>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</si>
  <si>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</si>
  <si>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</si>
  <si>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</si>
  <si>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</si>
  <si>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</si>
  <si>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</si>
  <si>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</si>
  <si>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</si>
  <si>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</si>
  <si>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</si>
  <si>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</si>
  <si>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</si>
  <si>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</si>
  <si>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</si>
  <si>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</si>
  <si>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</si>
  <si>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</si>
  <si>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</si>
  <si>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</si>
  <si>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</si>
  <si>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</si>
  <si>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</si>
  <si>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</si>
  <si>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</si>
  <si>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</si>
  <si>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</si>
  <si>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</si>
  <si>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</si>
  <si>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</si>
  <si>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</si>
  <si>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</si>
  <si>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</si>
  <si>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</si>
  <si>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</si>
  <si>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</si>
  <si>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</si>
  <si>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</si>
  <si>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</si>
  <si>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</si>
  <si>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</si>
  <si>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</si>
  <si>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</si>
  <si>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</si>
  <si>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</si>
  <si>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</si>
  <si>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</si>
  <si>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</si>
  <si>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</si>
  <si>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</si>
  <si>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</si>
  <si>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</si>
  <si>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</si>
  <si>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</si>
  <si>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</si>
  <si>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</si>
  <si>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</si>
  <si>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</si>
  <si>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</si>
  <si>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</si>
  <si>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</si>
  <si>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</si>
  <si>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</si>
  <si>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</si>
  <si>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</si>
  <si>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</si>
  <si>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</si>
  <si>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</si>
  <si>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</si>
  <si>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</si>
  <si>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</si>
  <si>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</si>
  <si>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</si>
  <si>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</si>
  <si>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</si>
  <si>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</si>
  <si>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</si>
  <si>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</si>
  <si>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</si>
  <si>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</si>
  <si>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</si>
  <si>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</si>
  <si>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</si>
  <si>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</si>
  <si>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</si>
  <si>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</si>
  <si>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</si>
  <si>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</si>
  <si>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</si>
  <si>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</si>
  <si>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</si>
  <si>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</si>
  <si>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</si>
  <si>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</si>
  <si>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</si>
  <si>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</si>
  <si>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</si>
  <si>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</si>
  <si>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</si>
  <si>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</si>
  <si>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</si>
  <si>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</si>
  <si>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</si>
  <si>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</si>
  <si>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</si>
  <si>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</si>
  <si>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</si>
  <si>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</si>
  <si>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</si>
  <si>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</si>
  <si>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</si>
  <si>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</si>
  <si>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</si>
  <si>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</si>
  <si>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</si>
  <si>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</si>
  <si>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</si>
  <si>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</si>
  <si>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</si>
  <si>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</si>
  <si>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</si>
  <si>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</si>
  <si>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</si>
  <si>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</si>
  <si>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</si>
  <si>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</si>
  <si>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</si>
  <si>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</si>
  <si>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</si>
  <si>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</si>
  <si>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</si>
  <si>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</si>
  <si>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</si>
  <si>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</si>
  <si>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</si>
  <si>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</si>
  <si>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</si>
  <si>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</si>
  <si>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</si>
  <si>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</si>
  <si>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</si>
  <si>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</si>
  <si>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</si>
  <si>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</si>
  <si>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</si>
  <si>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</si>
  <si>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</si>
  <si>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</si>
  <si>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</si>
  <si>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</si>
  <si>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</si>
  <si>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</si>
  <si>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</si>
  <si>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</si>
  <si>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</si>
  <si>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</si>
  <si>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</si>
  <si>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</si>
  <si>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</si>
  <si>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</si>
  <si>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</si>
  <si>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</si>
  <si>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</si>
  <si>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</si>
  <si>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</si>
  <si>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</si>
  <si>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</si>
  <si>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</si>
  <si>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</si>
  <si>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</si>
  <si>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</si>
  <si>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</si>
  <si>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</si>
  <si>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</si>
  <si>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</si>
  <si>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</si>
  <si>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</si>
  <si>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</si>
  <si>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</si>
  <si>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</si>
  <si>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</si>
  <si>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</si>
  <si>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</si>
  <si>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</si>
  <si>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</si>
  <si>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</si>
  <si>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</si>
  <si>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</si>
  <si>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</si>
  <si>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</si>
  <si>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</si>
  <si>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</si>
  <si>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</si>
  <si>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</si>
  <si>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</si>
  <si>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</si>
  <si>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</si>
  <si>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</si>
  <si>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</si>
  <si>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</si>
  <si>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</si>
  <si>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</si>
  <si>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</si>
  <si>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</si>
  <si>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</si>
  <si>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</si>
  <si>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</si>
  <si>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</si>
  <si>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</si>
  <si>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</si>
  <si>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</si>
  <si>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</si>
  <si>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</si>
  <si>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</si>
  <si>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</si>
  <si>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</si>
  <si>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</si>
  <si>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</si>
  <si>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</si>
  <si>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</si>
  <si>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</si>
  <si>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</si>
  <si>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</si>
  <si>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</si>
  <si>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</si>
  <si>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</si>
  <si>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</si>
  <si>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</si>
  <si>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</si>
  <si>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</si>
  <si>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</si>
  <si>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</si>
  <si>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</si>
  <si>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</si>
  <si>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</si>
  <si>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</si>
  <si>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</si>
  <si>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</si>
  <si>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</si>
  <si>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</si>
  <si>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</si>
  <si>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</si>
  <si>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</si>
  <si>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</si>
  <si>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</si>
  <si>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</si>
  <si>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</si>
  <si>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</si>
  <si>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</si>
  <si>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</si>
  <si>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</si>
  <si>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</si>
  <si>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</si>
  <si>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</si>
  <si>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</si>
  <si>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</si>
  <si>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</si>
  <si>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</si>
  <si>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</si>
  <si>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</si>
  <si>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</si>
  <si>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</si>
  <si>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</si>
  <si>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</si>
  <si>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</si>
  <si>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</si>
  <si>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</si>
  <si>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</si>
  <si>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</si>
  <si>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</si>
  <si>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</si>
  <si>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</si>
  <si>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</si>
  <si>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</si>
  <si>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</si>
  <si>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</si>
  <si>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</si>
  <si>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</si>
  <si>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</si>
  <si>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</si>
  <si>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</si>
  <si>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</si>
  <si>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</si>
  <si>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</si>
  <si>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</si>
  <si>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</si>
  <si>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</si>
  <si>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</si>
  <si>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</si>
  <si>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</si>
  <si>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</si>
  <si>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</si>
  <si>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</si>
  <si>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</si>
  <si>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</si>
  <si>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</si>
  <si>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</si>
  <si>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</si>
  <si>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</si>
  <si>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</si>
  <si>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</si>
  <si>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</si>
  <si>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</si>
  <si>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</si>
  <si>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</si>
  <si>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</si>
  <si>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</si>
  <si>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</si>
  <si>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</si>
  <si>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</si>
  <si>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</si>
  <si>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</si>
  <si>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</si>
  <si>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</si>
  <si>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</si>
  <si>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</si>
  <si>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</si>
  <si>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</si>
  <si>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</si>
  <si>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</si>
  <si>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</si>
  <si>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</si>
  <si>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</si>
  <si>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</si>
  <si>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</si>
  <si>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</si>
  <si>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</si>
  <si>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</si>
  <si>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</si>
  <si>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</si>
  <si>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</si>
  <si>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</si>
  <si>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</si>
  <si>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</si>
  <si>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</si>
  <si>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</si>
  <si>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</si>
  <si>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</si>
  <si>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</si>
  <si>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</si>
  <si>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</si>
  <si>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</si>
  <si>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</si>
  <si>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</si>
  <si>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</si>
  <si>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</si>
  <si>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</si>
  <si>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</si>
  <si>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</si>
  <si>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</si>
  <si>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</si>
  <si>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</si>
  <si>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</si>
  <si>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</si>
  <si>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</si>
  <si>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</si>
  <si>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</si>
  <si>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</si>
  <si>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</si>
  <si>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</si>
  <si>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</si>
  <si>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</si>
  <si>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</si>
  <si>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</si>
  <si>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</si>
  <si>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</si>
  <si>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</si>
  <si>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</si>
  <si>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</si>
  <si>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</si>
  <si>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</si>
  <si>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</si>
  <si>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</si>
  <si>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</si>
  <si>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</si>
  <si>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</si>
  <si>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</si>
  <si>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</si>
  <si>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</si>
  <si>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</si>
  <si>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</si>
  <si>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</si>
  <si>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</si>
  <si>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</si>
  <si>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</si>
  <si>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</si>
  <si>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</si>
  <si>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</si>
  <si>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</si>
  <si>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</si>
  <si>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</si>
  <si>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</si>
  <si>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</si>
  <si>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</si>
  <si>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</si>
  <si>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</si>
  <si>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</si>
  <si>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</si>
  <si>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</si>
  <si>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</si>
  <si>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</si>
  <si>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</si>
  <si>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</si>
  <si>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</si>
  <si>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</si>
  <si>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</si>
  <si>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</si>
  <si>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</si>
  <si>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</si>
  <si>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</si>
  <si>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</si>
  <si>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</si>
  <si>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</si>
  <si>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</si>
  <si>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</si>
  <si>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</si>
  <si>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</si>
  <si>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</si>
  <si>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</si>
  <si>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</si>
  <si>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</si>
  <si>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</si>
  <si>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</si>
  <si>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</si>
  <si>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</si>
  <si>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</si>
  <si>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</si>
  <si>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</si>
  <si>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</si>
  <si>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</si>
  <si>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</si>
  <si>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</si>
  <si>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</si>
  <si>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</si>
  <si>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</si>
  <si>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</si>
  <si>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</si>
  <si>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</si>
  <si>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</si>
  <si>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</si>
  <si>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</si>
  <si>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</si>
  <si>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</si>
  <si>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</si>
  <si>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</si>
  <si>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</si>
  <si>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</si>
  <si>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</si>
  <si>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</si>
  <si>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</si>
  <si>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</si>
  <si>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</si>
  <si>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</si>
  <si>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</si>
  <si>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</si>
  <si>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</si>
  <si>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</si>
  <si>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</si>
  <si>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</si>
  <si>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</si>
  <si>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</si>
  <si>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</si>
  <si>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</si>
  <si>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</si>
  <si>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</si>
  <si>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</si>
  <si>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</si>
  <si>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</si>
  <si>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</si>
  <si>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</si>
  <si>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</si>
  <si>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</si>
  <si>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</si>
  <si>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</si>
  <si>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</si>
  <si>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</si>
  <si>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</si>
  <si>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</si>
  <si>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</si>
  <si>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</si>
  <si>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</si>
  <si>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</si>
  <si>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</si>
  <si>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</si>
  <si>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</si>
  <si>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</si>
  <si>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</si>
  <si>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</si>
  <si>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</si>
  <si>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</si>
  <si>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</si>
  <si>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</si>
  <si>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</si>
  <si>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</si>
  <si>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</si>
  <si>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</si>
  <si>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</si>
  <si>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</si>
  <si>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</si>
  <si>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</si>
  <si>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</si>
  <si>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</si>
  <si>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</si>
  <si>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</si>
  <si>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</si>
  <si>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</si>
  <si>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</si>
  <si>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</si>
  <si>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</si>
  <si>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</si>
  <si>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</si>
  <si>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</si>
  <si>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</si>
  <si>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</si>
  <si>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</si>
  <si>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</si>
  <si>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</si>
  <si>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</si>
  <si>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</si>
  <si>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</si>
  <si>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</si>
  <si>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</si>
  <si>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</si>
  <si>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</si>
  <si>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</si>
  <si>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</si>
  <si>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</si>
  <si>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</si>
  <si>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</si>
  <si>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</si>
  <si>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</si>
  <si>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</si>
  <si>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</si>
  <si>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</si>
  <si>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</si>
  <si>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</si>
  <si>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</si>
  <si>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</si>
  <si>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</si>
  <si>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</si>
  <si>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</si>
  <si>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</si>
  <si>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</si>
  <si>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</si>
  <si>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</si>
  <si>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</si>
  <si>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</si>
  <si>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</si>
  <si>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</si>
  <si>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</si>
  <si>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</si>
  <si>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</si>
  <si>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</si>
  <si>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</si>
  <si>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</si>
  <si>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</si>
  <si>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</si>
  <si>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</si>
  <si>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</si>
  <si>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</si>
  <si>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</si>
  <si>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</si>
  <si>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</si>
  <si>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</si>
  <si>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</si>
  <si>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</si>
  <si>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</si>
  <si>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</si>
  <si>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</si>
  <si>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</si>
  <si>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</si>
  <si>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</si>
  <si>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</si>
  <si>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</si>
  <si>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</si>
  <si>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</si>
  <si>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</si>
  <si>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</si>
  <si>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</si>
  <si>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</si>
  <si>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</si>
  <si>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</si>
  <si>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</si>
  <si>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</si>
  <si>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</si>
  <si>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</si>
  <si>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</si>
  <si>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</si>
  <si>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</si>
  <si>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</si>
  <si>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</si>
  <si>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</si>
  <si>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</si>
  <si>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</si>
  <si>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</si>
  <si>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</si>
  <si>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</si>
  <si>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</si>
  <si>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</si>
  <si>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</si>
  <si>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</si>
  <si>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</si>
  <si>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</si>
  <si>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</si>
  <si>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</si>
  <si>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</si>
  <si>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</si>
  <si>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</si>
  <si>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</si>
  <si>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</si>
  <si>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</si>
  <si>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</si>
  <si>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</si>
  <si>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</si>
  <si>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</si>
  <si>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</si>
  <si>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</si>
  <si>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</si>
  <si>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</si>
  <si>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</si>
  <si>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</si>
  <si>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</si>
  <si>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</si>
  <si>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</si>
  <si>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</si>
  <si>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</si>
  <si>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</si>
  <si>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</si>
  <si>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</si>
  <si>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</si>
  <si>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</si>
  <si>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</si>
  <si>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</si>
  <si>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</si>
  <si>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</si>
  <si>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</si>
  <si>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</si>
  <si>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</si>
  <si>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</si>
  <si>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</si>
  <si>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</si>
  <si>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</si>
  <si>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</si>
  <si>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</si>
  <si>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</si>
  <si>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</si>
  <si>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</si>
  <si>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</si>
  <si>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</si>
  <si>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</si>
  <si>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</si>
  <si>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</si>
  <si>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</si>
  <si>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</si>
  <si>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</si>
  <si>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</si>
  <si>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</si>
  <si>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</si>
  <si>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</si>
  <si>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</si>
  <si>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</si>
  <si>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</si>
  <si>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</si>
  <si>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</si>
  <si>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</si>
  <si>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</si>
  <si>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</si>
  <si>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</si>
  <si>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</si>
  <si>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</si>
  <si>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</si>
  <si>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</si>
  <si>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</si>
  <si>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</si>
  <si>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</si>
  <si>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</si>
  <si>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</si>
  <si>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</si>
  <si>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</si>
  <si>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</si>
  <si>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</si>
  <si>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</si>
  <si>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</si>
  <si>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</si>
  <si>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</si>
  <si>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</si>
  <si>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</si>
  <si>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</si>
  <si>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</si>
  <si>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</si>
  <si>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</si>
  <si>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</si>
  <si>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</si>
  <si>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</si>
  <si>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</si>
  <si>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</si>
  <si>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</si>
  <si>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</si>
  <si>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</si>
  <si>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</si>
  <si>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</si>
  <si>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</si>
  <si>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</si>
  <si>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</si>
  <si>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</si>
  <si>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</si>
  <si>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</si>
  <si>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</si>
  <si>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</si>
  <si>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</si>
  <si>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</si>
  <si>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</si>
  <si>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</si>
  <si>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</si>
  <si>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</si>
  <si>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</si>
  <si>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</si>
  <si>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</si>
  <si>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</si>
  <si>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</si>
  <si>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</si>
  <si>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</si>
  <si>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</si>
  <si>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</si>
  <si>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</si>
  <si>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</si>
  <si>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</si>
  <si>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</si>
  <si>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</si>
  <si>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</si>
  <si>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</si>
  <si>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</si>
  <si>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</si>
  <si>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</si>
  <si>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</si>
  <si>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</si>
  <si>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</si>
  <si>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</si>
  <si>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</si>
  <si>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</si>
  <si>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</si>
  <si>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</si>
  <si>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</si>
  <si>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</si>
  <si>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</si>
  <si>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</si>
  <si>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</si>
  <si>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</si>
  <si>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</si>
  <si>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</si>
  <si>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</si>
  <si>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</si>
  <si>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</si>
  <si>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</si>
  <si>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</si>
  <si>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</si>
  <si>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</si>
  <si>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</si>
  <si>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</si>
  <si>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</si>
  <si>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</si>
  <si>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</si>
  <si>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</si>
  <si>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</si>
  <si>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</si>
  <si>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</si>
  <si>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</si>
  <si>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</si>
  <si>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</si>
  <si>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</si>
  <si>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</si>
  <si>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</si>
  <si>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</si>
  <si>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</si>
  <si>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</si>
  <si>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</si>
  <si>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</si>
  <si>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</si>
  <si>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</si>
  <si>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</si>
  <si>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</si>
  <si>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</si>
  <si>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</si>
  <si>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</si>
  <si>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</si>
  <si>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</si>
  <si>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</si>
  <si>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</si>
  <si>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</si>
  <si>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</si>
  <si>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</si>
  <si>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</si>
  <si>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</si>
  <si>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</si>
  <si>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</si>
  <si>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</si>
  <si>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</si>
  <si>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</si>
  <si>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</si>
  <si>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</si>
  <si>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</si>
  <si>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</si>
  <si>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</si>
  <si>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</si>
  <si>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</si>
  <si>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</si>
  <si>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</si>
  <si>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</si>
  <si>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</si>
  <si>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</si>
  <si>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</si>
  <si>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</si>
  <si>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</si>
  <si>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</si>
  <si>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</si>
  <si>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</si>
  <si>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</si>
  <si>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</si>
  <si>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</si>
  <si>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</si>
  <si>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</si>
  <si>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</si>
  <si>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</si>
  <si>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</si>
  <si>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</si>
  <si>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</si>
  <si>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</si>
  <si>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</si>
  <si>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</si>
  <si>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</si>
  <si>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</si>
  <si>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</si>
  <si>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</si>
  <si>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</si>
  <si>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</si>
  <si>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</si>
  <si>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</si>
  <si>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</si>
  <si>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</si>
  <si>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</si>
  <si>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</si>
  <si>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</si>
  <si>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</si>
  <si>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</si>
  <si>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</si>
  <si>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</si>
  <si>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</si>
  <si>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</si>
  <si>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</si>
  <si>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</si>
  <si>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</si>
  <si>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</si>
  <si>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</si>
  <si>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</si>
  <si>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</si>
  <si>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</si>
  <si>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</si>
  <si>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</si>
  <si>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</si>
  <si>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</si>
  <si>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</si>
  <si>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</si>
  <si>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</si>
  <si>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</si>
  <si>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</si>
  <si>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</si>
  <si>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</si>
  <si>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</si>
  <si>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</si>
  <si>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</si>
  <si>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</si>
  <si>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</si>
  <si>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</si>
  <si>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</si>
  <si>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</si>
  <si>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</si>
  <si>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</si>
  <si>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</si>
  <si>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</si>
  <si>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</si>
  <si>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</si>
  <si>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</si>
  <si>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</si>
  <si>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</si>
  <si>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</si>
  <si>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</si>
  <si>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</si>
  <si>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</si>
  <si>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</si>
  <si>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</si>
  <si>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</si>
  <si>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</si>
  <si>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</si>
  <si>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</si>
  <si>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</si>
  <si>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</si>
  <si>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</si>
  <si>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</si>
  <si>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</si>
  <si>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</si>
  <si>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</si>
  <si>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</si>
  <si>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</si>
  <si>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</si>
  <si>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</si>
  <si>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</si>
  <si>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</si>
  <si>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</si>
  <si>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</si>
  <si>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</si>
  <si>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</si>
  <si>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</si>
  <si>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</si>
  <si>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</si>
  <si>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</si>
  <si>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</si>
  <si>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</si>
  <si>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</si>
  <si>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</si>
  <si>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</si>
  <si>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</si>
  <si>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</si>
  <si>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</si>
  <si>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</si>
  <si>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</si>
  <si>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</si>
  <si>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</si>
  <si>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</si>
  <si>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</si>
  <si>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</si>
  <si>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</si>
  <si>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</si>
  <si>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</si>
  <si>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</si>
  <si>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</si>
  <si>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</si>
  <si>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</si>
  <si>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</si>
  <si>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</si>
  <si>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</si>
  <si>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</si>
  <si>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</si>
  <si>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</si>
  <si>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</si>
  <si>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</si>
  <si>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</si>
  <si>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</si>
  <si>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</si>
  <si>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</si>
  <si>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</si>
  <si>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</si>
  <si>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</si>
  <si>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</si>
  <si>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</si>
  <si>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</si>
  <si>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</si>
  <si>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</si>
  <si>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</si>
  <si>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</si>
  <si>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</si>
  <si>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</si>
  <si>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</si>
  <si>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</si>
  <si>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</si>
  <si>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</si>
  <si>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</si>
  <si>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</si>
  <si>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</si>
  <si>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</si>
  <si>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</si>
  <si>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</si>
  <si>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</si>
  <si>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</si>
  <si>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</si>
  <si>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</si>
  <si>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</si>
  <si>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</si>
  <si>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</si>
  <si>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</si>
  <si>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</si>
  <si>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</si>
  <si>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</si>
  <si>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</si>
  <si>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</si>
  <si>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</si>
  <si>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</si>
  <si>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</si>
  <si>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</si>
  <si>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</si>
  <si>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</si>
  <si>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</si>
  <si>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</si>
  <si>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</si>
  <si>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</si>
  <si>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</si>
  <si>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</si>
  <si>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</si>
  <si>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</si>
  <si>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</si>
  <si>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</si>
  <si>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</si>
  <si>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</si>
  <si>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</si>
  <si>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</si>
  <si>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</si>
  <si>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</si>
  <si>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</si>
  <si>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</si>
  <si>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</si>
  <si>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</si>
  <si>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</si>
  <si>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</si>
  <si>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</si>
  <si>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</si>
  <si>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</si>
  <si>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</si>
  <si>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</si>
  <si>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</si>
  <si>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</si>
  <si>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</si>
  <si>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</si>
  <si>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</si>
  <si>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</si>
  <si>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</si>
  <si>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</si>
  <si>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</si>
  <si>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</si>
  <si>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</si>
  <si>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</si>
  <si>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</si>
  <si>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</si>
  <si>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</si>
  <si>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</si>
  <si>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</si>
  <si>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</si>
  <si>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</si>
  <si>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</si>
  <si>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</si>
  <si>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</si>
  <si>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</si>
  <si>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</si>
  <si>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</si>
  <si>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</si>
  <si>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</si>
  <si>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</si>
  <si>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</si>
  <si>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</si>
  <si>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</si>
  <si>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</si>
  <si>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</si>
  <si>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</si>
  <si>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</si>
  <si>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</si>
  <si>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</si>
  <si>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</si>
  <si>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</si>
  <si>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</si>
  <si>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</si>
  <si>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</si>
  <si>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</si>
  <si>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</si>
  <si>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</si>
  <si>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</si>
  <si>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</si>
  <si>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</si>
  <si>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</si>
  <si>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</si>
  <si>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</si>
  <si>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</si>
  <si>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</si>
  <si>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</si>
  <si>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</si>
  <si>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</si>
  <si>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</si>
  <si>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</si>
  <si>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</si>
  <si>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</si>
  <si>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</si>
  <si>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</si>
  <si>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</si>
  <si>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</si>
  <si>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</si>
  <si>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</si>
  <si>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</si>
  <si>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</si>
  <si>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</si>
  <si>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</si>
  <si>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</si>
  <si>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</si>
  <si>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</si>
  <si>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</si>
  <si>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</si>
  <si>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</si>
  <si>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</si>
  <si>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</si>
  <si>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</si>
  <si>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</si>
  <si>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</si>
  <si>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</si>
  <si>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</si>
  <si>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</si>
  <si>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</si>
  <si>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</si>
  <si>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</si>
  <si>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</si>
  <si>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</si>
  <si>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</si>
  <si>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</si>
  <si>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</si>
  <si>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</si>
  <si>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</si>
  <si>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</si>
  <si>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</si>
  <si>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</si>
  <si>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</si>
  <si>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</si>
  <si>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</si>
  <si>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</si>
  <si>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</si>
  <si>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</si>
  <si>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</si>
  <si>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</si>
  <si>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</si>
  <si>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</si>
  <si>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</si>
  <si>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</si>
  <si>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</si>
  <si>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</si>
  <si>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</si>
  <si>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</si>
  <si>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</si>
  <si>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</si>
  <si>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</si>
  <si>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</si>
  <si>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</si>
  <si>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</si>
  <si>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</si>
  <si>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</si>
  <si>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</si>
  <si>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</si>
  <si>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</si>
  <si>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</si>
  <si>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</si>
  <si>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</si>
  <si>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</si>
  <si>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</si>
  <si>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</si>
  <si>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</si>
  <si>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</si>
  <si>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</si>
  <si>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</si>
  <si>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</si>
  <si>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</si>
  <si>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</si>
  <si>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</si>
  <si>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</si>
  <si>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</si>
  <si>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</si>
  <si>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</si>
  <si>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</si>
  <si>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</si>
  <si>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</si>
  <si>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</si>
  <si>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</si>
  <si>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</si>
  <si>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</si>
  <si>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</si>
  <si>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</si>
  <si>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</si>
  <si>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</si>
  <si>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</si>
  <si>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</si>
  <si>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</si>
  <si>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</si>
  <si>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</si>
  <si>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</si>
  <si>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</si>
  <si>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</si>
  <si>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</si>
  <si>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</si>
  <si>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</si>
  <si>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</si>
  <si>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</si>
  <si>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</si>
  <si>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</si>
  <si>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</si>
  <si>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</si>
  <si>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</si>
  <si>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</si>
  <si>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</si>
  <si>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</si>
  <si>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</si>
  <si>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</si>
  <si>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</si>
  <si>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</si>
  <si>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</si>
  <si>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</si>
  <si>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</si>
  <si>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</si>
  <si>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</si>
  <si>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</si>
  <si>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</si>
  <si>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</si>
  <si>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</si>
  <si>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</si>
  <si>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</si>
  <si>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</si>
  <si>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</si>
  <si>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</si>
  <si>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</si>
  <si>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</si>
  <si>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</si>
  <si>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</si>
  <si>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</si>
  <si>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</si>
  <si>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</si>
  <si>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</si>
  <si>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</si>
  <si>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</si>
  <si>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</si>
  <si>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</si>
  <si>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</si>
  <si>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</si>
  <si>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</si>
  <si>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</si>
  <si>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</si>
  <si>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</si>
  <si>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</si>
  <si>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</si>
  <si>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</si>
  <si>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</si>
  <si>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</si>
  <si>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</si>
  <si>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</si>
  <si>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</si>
  <si>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</si>
  <si>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</si>
  <si>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</si>
  <si>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</si>
  <si>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</si>
  <si>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</si>
  <si>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</si>
  <si>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</si>
  <si>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</si>
  <si>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</si>
  <si>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</si>
  <si>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</si>
  <si>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</si>
  <si>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</si>
  <si>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</si>
  <si>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</si>
  <si>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</si>
  <si>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</si>
  <si>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</si>
  <si>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</si>
  <si>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</si>
  <si>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</si>
  <si>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</si>
  <si>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</si>
  <si>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</si>
  <si>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</si>
  <si>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</si>
  <si>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</si>
  <si>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</si>
  <si>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</si>
  <si>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</si>
  <si>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</si>
  <si>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</si>
  <si>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</si>
  <si>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</si>
  <si>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</si>
  <si>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</si>
  <si>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</si>
  <si>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</si>
  <si>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</si>
  <si>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</si>
  <si>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</si>
  <si>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</si>
  <si>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</si>
  <si>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</si>
  <si>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</si>
  <si>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</si>
  <si>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</si>
  <si>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</si>
  <si>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</si>
  <si>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</si>
  <si>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</si>
  <si>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</si>
  <si>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</si>
  <si>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</si>
  <si>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</si>
  <si>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</si>
  <si>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</si>
  <si>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</si>
  <si>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</si>
  <si>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</si>
  <si>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</si>
  <si>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</si>
  <si>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</si>
  <si>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</si>
  <si>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</si>
  <si>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</si>
  <si>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</si>
  <si>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</si>
  <si>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</si>
  <si>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</si>
  <si>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</si>
  <si>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</si>
  <si>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</si>
  <si>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</si>
  <si>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</si>
  <si>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</si>
  <si>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</si>
  <si>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</si>
  <si>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</si>
  <si>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</si>
  <si>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</si>
  <si>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</si>
  <si>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</si>
  <si>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</si>
  <si>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</si>
  <si>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</si>
  <si>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</si>
  <si>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</si>
  <si>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</si>
  <si>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</si>
  <si>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</si>
  <si>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</si>
  <si>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</si>
  <si>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</si>
  <si>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</si>
  <si>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</si>
  <si>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</si>
  <si>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</si>
  <si>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</si>
  <si>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</si>
  <si>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</si>
  <si>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</si>
  <si>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</si>
  <si>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</si>
  <si>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</si>
  <si>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</si>
  <si>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</si>
  <si>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</si>
  <si>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</si>
  <si>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</si>
  <si>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</si>
  <si>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</si>
  <si>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</si>
  <si>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</si>
  <si>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</si>
  <si>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</si>
  <si>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</si>
  <si>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</si>
  <si>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</si>
  <si>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</si>
  <si>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</si>
  <si>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</si>
  <si>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</si>
  <si>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</si>
  <si>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</si>
  <si>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</si>
  <si>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</si>
  <si>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</si>
  <si>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</si>
  <si>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</si>
  <si>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</si>
  <si>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</si>
  <si>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</si>
  <si>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</si>
  <si>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</si>
  <si>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</si>
  <si>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</si>
  <si>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</si>
  <si>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</si>
  <si>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</si>
  <si>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</si>
  <si>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</si>
  <si>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</si>
  <si>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</si>
  <si>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</si>
  <si>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</si>
  <si>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</si>
  <si>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</si>
  <si>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</si>
  <si>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</si>
  <si>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</si>
  <si>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</si>
  <si>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</si>
  <si>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</si>
  <si>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</si>
  <si>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</si>
  <si>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</si>
  <si>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</si>
  <si>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</si>
  <si>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</si>
  <si>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</si>
  <si>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</si>
  <si>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</si>
  <si>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</si>
  <si>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</si>
  <si>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</si>
  <si>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</si>
  <si>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</si>
  <si>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</si>
  <si>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</si>
  <si>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</si>
  <si>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</si>
  <si>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</si>
  <si>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</si>
  <si>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</si>
  <si>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</si>
  <si>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</si>
  <si>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</si>
  <si>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</si>
  <si>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</si>
  <si>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</si>
  <si>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</si>
  <si>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</si>
  <si>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</si>
  <si>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</si>
  <si>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</si>
  <si>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</si>
  <si>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</si>
  <si>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</si>
  <si>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</si>
  <si>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</si>
  <si>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</si>
  <si>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</si>
  <si>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</si>
  <si>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</si>
  <si>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</si>
  <si>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</si>
  <si>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</si>
  <si>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</si>
  <si>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</si>
  <si>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</si>
  <si>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</si>
  <si>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</si>
  <si>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</si>
  <si>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</si>
  <si>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</si>
  <si>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</si>
  <si>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</si>
  <si>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</si>
  <si>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</si>
  <si>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</si>
  <si>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</si>
  <si>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</si>
  <si>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</si>
  <si>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</si>
  <si>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</si>
  <si>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</si>
  <si>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</si>
  <si>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</si>
  <si>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</si>
  <si>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</si>
  <si>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</si>
  <si>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</si>
  <si>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</si>
  <si>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</si>
  <si>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</si>
  <si>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</si>
  <si>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</si>
  <si>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</si>
  <si>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</si>
  <si>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</si>
  <si>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</si>
  <si>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</si>
  <si>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</si>
  <si>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</si>
  <si>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</si>
  <si>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</si>
  <si>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</si>
  <si>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</si>
  <si>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</si>
  <si>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</si>
  <si>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</si>
  <si>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</si>
  <si>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</si>
  <si>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</si>
  <si>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</si>
  <si>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</si>
  <si>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</si>
  <si>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</si>
  <si>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</si>
  <si>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</si>
  <si>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</si>
  <si>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</si>
  <si>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</si>
  <si>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</si>
  <si>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</si>
  <si>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</si>
  <si>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</si>
  <si>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</si>
  <si>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</si>
  <si>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</si>
  <si>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</si>
  <si>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</si>
  <si>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</si>
  <si>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</si>
  <si>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</si>
  <si>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</si>
  <si>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</si>
  <si>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</si>
  <si>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</si>
  <si>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</si>
  <si>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</si>
  <si>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</si>
  <si>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</si>
  <si>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</si>
  <si>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</si>
  <si>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</si>
  <si>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</si>
  <si>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</si>
  <si>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</si>
  <si>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</si>
  <si>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</si>
  <si>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</si>
  <si>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</si>
  <si>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</si>
  <si>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</si>
  <si>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</si>
  <si>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</si>
  <si>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</si>
  <si>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</si>
  <si>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</si>
  <si>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</si>
  <si>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</si>
  <si>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</si>
  <si>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</si>
  <si>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</si>
  <si>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</si>
  <si>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</si>
  <si>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</si>
  <si>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</si>
  <si>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</si>
  <si>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</si>
  <si>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</si>
  <si>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</si>
  <si>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</si>
  <si>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</si>
  <si>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</si>
  <si>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</si>
  <si>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</si>
  <si>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</si>
  <si>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</si>
  <si>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</si>
  <si>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</si>
  <si>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</si>
  <si>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</si>
  <si>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</si>
  <si>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</si>
  <si>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</si>
  <si>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</si>
  <si>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</si>
  <si>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</si>
  <si>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</si>
  <si>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</si>
  <si>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</si>
  <si>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</si>
  <si>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</si>
  <si>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</si>
  <si>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</si>
  <si>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</si>
  <si>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</si>
  <si>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</si>
  <si>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</si>
  <si>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</si>
  <si>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</si>
  <si>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</si>
  <si>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</si>
  <si>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</si>
  <si>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</si>
  <si>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</si>
  <si>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</si>
  <si>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</si>
  <si>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</si>
  <si>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</si>
  <si>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</si>
  <si>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</si>
  <si>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</si>
  <si>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</si>
  <si>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</si>
  <si>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</si>
  <si>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</si>
  <si>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</si>
  <si>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</si>
  <si>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</si>
  <si>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</si>
  <si>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</si>
  <si>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</si>
  <si>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</si>
  <si>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</si>
  <si>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</si>
  <si>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</si>
  <si>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</si>
  <si>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</si>
  <si>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</si>
  <si>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</si>
  <si>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</si>
  <si>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</si>
  <si>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</si>
  <si>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</si>
  <si>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</si>
  <si>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</si>
  <si>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</si>
  <si>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</si>
  <si>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</si>
  <si>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</si>
  <si>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</si>
  <si>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</si>
  <si>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</si>
  <si>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</si>
  <si>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</si>
  <si>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</si>
  <si>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</si>
  <si>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</si>
  <si>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</si>
  <si>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</si>
  <si>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</si>
  <si>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</si>
  <si>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</si>
  <si>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</si>
  <si>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</si>
  <si>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</si>
  <si>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</si>
  <si>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</si>
  <si>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</si>
  <si>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</si>
  <si>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</si>
  <si>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</si>
  <si>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</si>
  <si>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</si>
  <si>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</si>
  <si>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</si>
  <si>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</si>
  <si>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</si>
  <si>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</si>
  <si>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</si>
  <si>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</si>
  <si>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</si>
  <si>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</si>
  <si>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</si>
  <si>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</si>
  <si>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</si>
  <si>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</si>
  <si>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</si>
  <si>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</si>
  <si>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</si>
  <si>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</si>
  <si>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</si>
  <si>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</si>
  <si>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</si>
  <si>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</si>
  <si>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</si>
  <si>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</si>
  <si>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</si>
  <si>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</si>
  <si>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</si>
  <si>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</si>
  <si>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</si>
  <si>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</si>
  <si>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</si>
  <si>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</si>
  <si>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</si>
  <si>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</si>
  <si>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</si>
  <si>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</si>
  <si>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</si>
  <si>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</si>
  <si>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</si>
  <si>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</si>
  <si>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</si>
  <si>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</si>
  <si>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</si>
  <si>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</si>
  <si>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</si>
  <si>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</si>
  <si>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</si>
  <si>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</si>
  <si>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</si>
  <si>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</si>
  <si>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</si>
  <si>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</si>
  <si>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</si>
  <si>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</si>
  <si>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</si>
  <si>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</si>
  <si>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</si>
  <si>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</si>
  <si>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</si>
  <si>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</si>
  <si>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</si>
  <si>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</si>
  <si>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</si>
  <si>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</si>
  <si>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</si>
  <si>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</si>
  <si>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</si>
  <si>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</si>
  <si>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</si>
  <si>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</si>
  <si>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</si>
  <si>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</si>
  <si>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</si>
  <si>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</si>
  <si>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</si>
  <si>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</si>
  <si>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</si>
  <si>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</si>
  <si>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</si>
  <si>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</si>
  <si>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</si>
  <si>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</si>
  <si>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</si>
  <si>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</si>
  <si>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</si>
  <si>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</si>
  <si>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</si>
  <si>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</si>
  <si>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</si>
  <si>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</si>
  <si>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</si>
  <si>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</si>
  <si>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</si>
  <si>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</si>
  <si>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</si>
  <si>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</si>
  <si>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</si>
  <si>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</si>
  <si>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</si>
  <si>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</si>
  <si>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</si>
  <si>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</si>
  <si>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</si>
  <si>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</si>
  <si>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</si>
  <si>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</si>
  <si>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</si>
  <si>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</si>
  <si>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</si>
  <si>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</si>
  <si>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</si>
  <si>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</si>
  <si>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</si>
  <si>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</si>
  <si>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</si>
  <si>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</si>
  <si>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</si>
  <si>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</si>
  <si>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</si>
  <si>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</si>
  <si>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</si>
  <si>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</si>
  <si>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</si>
  <si>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</si>
  <si>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</si>
  <si>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</si>
  <si>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</si>
  <si>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</si>
  <si>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</si>
  <si>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</si>
  <si>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</si>
  <si>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</si>
  <si>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</si>
  <si>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</si>
  <si>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</si>
  <si>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</si>
  <si>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</si>
  <si>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</si>
  <si>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</si>
  <si>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</si>
  <si>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</si>
  <si>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</si>
  <si>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</si>
  <si>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</si>
  <si>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</si>
  <si>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</si>
  <si>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</si>
  <si>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</si>
  <si>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</si>
  <si>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</si>
  <si>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</si>
  <si>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</si>
  <si>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</si>
  <si>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</si>
  <si>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</si>
  <si>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</si>
  <si>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</si>
  <si>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</si>
  <si>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</si>
  <si>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</si>
  <si>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</si>
  <si>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</si>
  <si>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</si>
  <si>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</si>
  <si>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</si>
  <si>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</si>
  <si>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</si>
  <si>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</si>
  <si>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</si>
  <si>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</si>
  <si>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</si>
  <si>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</si>
  <si>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</si>
  <si>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</si>
  <si>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</si>
  <si>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</si>
  <si>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</si>
  <si>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</si>
  <si>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</si>
  <si>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</si>
  <si>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</si>
  <si>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</si>
  <si>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</si>
  <si>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</si>
  <si>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</si>
  <si>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</si>
  <si>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</si>
  <si>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</si>
  <si>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</si>
  <si>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</si>
  <si>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</si>
  <si>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</si>
  <si>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</si>
  <si>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</si>
  <si>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</si>
  <si>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</si>
  <si>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</si>
  <si>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</si>
  <si>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</si>
  <si>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</si>
  <si>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</si>
  <si>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</si>
  <si>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</si>
  <si>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</si>
  <si>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</si>
  <si>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</si>
  <si>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</si>
  <si>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</si>
  <si>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</si>
  <si>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</si>
  <si>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</si>
  <si>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</si>
  <si>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</si>
  <si>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</si>
  <si>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</si>
  <si>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</si>
  <si>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</si>
  <si>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</si>
  <si>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</si>
  <si>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</si>
  <si>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</si>
  <si>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</si>
  <si>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</si>
  <si>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</si>
  <si>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</si>
  <si>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</si>
  <si>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</si>
  <si>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</si>
  <si>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</si>
  <si>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</si>
  <si>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</si>
  <si>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</si>
  <si>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</si>
  <si>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</si>
  <si>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</si>
  <si>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</si>
  <si>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</si>
  <si>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</si>
  <si>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</si>
  <si>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</si>
  <si>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</si>
  <si>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</si>
  <si>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</si>
  <si>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</si>
  <si>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</si>
  <si>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</si>
  <si>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</si>
  <si>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</si>
  <si>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</si>
  <si>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</si>
  <si>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</si>
  <si>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</si>
  <si>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</si>
  <si>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</si>
  <si>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</si>
  <si>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</si>
  <si>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</si>
  <si>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</si>
  <si>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</si>
  <si>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</si>
  <si>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</si>
  <si>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</si>
  <si>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</si>
  <si>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</si>
  <si>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</si>
  <si>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</si>
  <si>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</si>
  <si>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</si>
  <si>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</si>
  <si>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</si>
  <si>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</si>
  <si>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</si>
  <si>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</si>
  <si>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</si>
  <si>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</si>
  <si>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</si>
  <si>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</si>
  <si>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</si>
  <si>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</si>
  <si>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</si>
  <si>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</si>
  <si>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</si>
  <si>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</si>
  <si>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</si>
  <si>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</si>
  <si>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</si>
  <si>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</si>
  <si>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</si>
  <si>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</si>
  <si>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</si>
  <si>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</si>
  <si>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</si>
  <si>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</si>
  <si>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</si>
  <si>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</si>
  <si>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</si>
  <si>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</si>
  <si>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</si>
  <si>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</si>
  <si>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</si>
  <si>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</si>
  <si>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</si>
  <si>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</si>
  <si>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</si>
  <si>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</si>
  <si>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</si>
  <si>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</si>
  <si>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</si>
  <si>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</si>
  <si>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</si>
  <si>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</si>
  <si>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</si>
  <si>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</si>
  <si>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</si>
  <si>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</si>
  <si>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</si>
  <si>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</si>
  <si>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</si>
  <si>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</si>
  <si>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</si>
  <si>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</si>
  <si>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</si>
  <si>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</si>
  <si>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</si>
  <si>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</si>
  <si>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</si>
  <si>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</si>
  <si>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</si>
  <si>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</si>
  <si>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</si>
  <si>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</si>
  <si>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</si>
  <si>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</si>
  <si>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</si>
  <si>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</si>
  <si>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</si>
  <si>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</si>
  <si>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</si>
  <si>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</si>
  <si>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</si>
  <si>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</si>
  <si>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</si>
  <si>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</si>
  <si>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</si>
  <si>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</si>
  <si>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</si>
  <si>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</si>
  <si>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</si>
  <si>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</si>
  <si>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</si>
  <si>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</si>
  <si>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</si>
  <si>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</si>
  <si>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</si>
  <si>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</si>
  <si>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</si>
  <si>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</si>
  <si>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</si>
  <si>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</si>
  <si>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</si>
  <si>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</si>
  <si>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</si>
  <si>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</si>
  <si>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</si>
  <si>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</si>
  <si>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</si>
  <si>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</si>
  <si>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</si>
  <si>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</si>
  <si>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</si>
  <si>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</si>
  <si>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</si>
  <si>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</si>
  <si>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</si>
  <si>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</si>
  <si>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</si>
  <si>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</si>
  <si>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</si>
  <si>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</si>
  <si>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</si>
  <si>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</si>
  <si>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</si>
  <si>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</si>
  <si>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</si>
  <si>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</si>
  <si>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</si>
  <si>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</si>
  <si>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</si>
  <si>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</si>
  <si>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</si>
  <si>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</si>
  <si>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</si>
  <si>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</si>
  <si>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</si>
  <si>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</si>
  <si>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</si>
  <si>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</si>
  <si>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</si>
  <si>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</si>
  <si>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</si>
  <si>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</si>
  <si>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</si>
  <si>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</si>
  <si>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</si>
  <si>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</si>
  <si>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</si>
  <si>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</si>
  <si>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</si>
  <si>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</si>
  <si>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</si>
  <si>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</si>
  <si>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</si>
  <si>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</si>
  <si>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</si>
  <si>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</si>
  <si>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</si>
  <si>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</si>
  <si>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</si>
  <si>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</si>
  <si>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</si>
  <si>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</si>
  <si>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</si>
  <si>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</si>
  <si>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</si>
  <si>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</si>
  <si>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</si>
  <si>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</si>
  <si>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</si>
  <si>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</si>
  <si>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</si>
  <si>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</si>
  <si>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</si>
  <si>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</si>
  <si>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</si>
  <si>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</si>
  <si>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</si>
  <si>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</si>
  <si>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</si>
  <si>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</si>
  <si>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</si>
  <si>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</si>
  <si>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</si>
  <si>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</si>
  <si>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</si>
  <si>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</si>
  <si>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</si>
  <si>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</si>
  <si>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</si>
  <si>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</si>
  <si>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</si>
  <si>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</si>
  <si>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</si>
  <si>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</si>
  <si>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</si>
  <si>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</si>
  <si>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</si>
  <si>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</si>
  <si>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</si>
  <si>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</si>
  <si>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</si>
  <si>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</si>
  <si>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</si>
  <si>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</si>
  <si>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</si>
  <si>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</si>
  <si>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</si>
  <si>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</si>
  <si>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</si>
  <si>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</si>
  <si>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</si>
  <si>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</si>
  <si>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</si>
  <si>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</si>
  <si>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</si>
  <si>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</si>
  <si>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</si>
  <si>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</si>
  <si>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</si>
  <si>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</si>
  <si>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</si>
  <si>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</si>
  <si>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</si>
  <si>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</si>
  <si>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</si>
  <si>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</si>
  <si>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</si>
  <si>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</si>
  <si>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</si>
  <si>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</si>
  <si>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</si>
  <si>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</si>
  <si>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</si>
  <si>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</si>
  <si>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</si>
  <si>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</si>
  <si>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</si>
  <si>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</si>
  <si>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</si>
  <si>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</si>
  <si>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</si>
  <si>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</si>
  <si>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</si>
  <si>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</si>
  <si>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</si>
  <si>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</si>
  <si>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</si>
  <si>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</si>
  <si>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</si>
  <si>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</si>
  <si>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</si>
  <si>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</si>
  <si>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</si>
  <si>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</si>
  <si>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</si>
  <si>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</si>
  <si>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</si>
  <si>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</si>
  <si>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</si>
  <si>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</si>
  <si>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</si>
  <si>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</si>
  <si>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</si>
  <si>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</si>
  <si>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</si>
  <si>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</si>
  <si>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</si>
  <si>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</si>
  <si>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</si>
  <si>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</si>
  <si>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</si>
  <si>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</si>
  <si>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</si>
  <si>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</si>
  <si>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</si>
  <si>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</si>
  <si>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</si>
  <si>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</si>
  <si>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</si>
  <si>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</si>
  <si>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</si>
  <si>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</si>
  <si>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</si>
  <si>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</si>
  <si>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</si>
  <si>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</si>
  <si>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</si>
  <si>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</si>
  <si>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</si>
  <si>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</si>
  <si>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</si>
  <si>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</si>
  <si>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</si>
  <si>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</si>
  <si>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</si>
  <si>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</si>
  <si>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</si>
  <si>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</si>
  <si>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</si>
  <si>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</si>
  <si>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</si>
  <si>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</si>
  <si>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</si>
  <si>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</si>
  <si>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</si>
  <si>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</si>
  <si>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</si>
  <si>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</si>
  <si>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</si>
  <si>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</si>
  <si>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</si>
  <si>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</si>
  <si>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</si>
  <si>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</si>
  <si>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</si>
  <si>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</si>
  <si>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</si>
  <si>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</si>
  <si>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</si>
  <si>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</si>
  <si>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</si>
  <si>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</si>
  <si>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</si>
  <si>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</si>
  <si>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</si>
  <si>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</si>
  <si>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</si>
  <si>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</si>
  <si>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</si>
  <si>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</si>
  <si>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</si>
  <si>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</si>
  <si>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</si>
  <si>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</si>
  <si>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</si>
  <si>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</si>
  <si>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</si>
  <si>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</si>
  <si>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</si>
  <si>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</si>
  <si>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</si>
  <si>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</si>
  <si>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</si>
  <si>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</si>
  <si>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</si>
  <si>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</si>
  <si>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</si>
  <si>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</si>
  <si>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</si>
  <si>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</si>
  <si>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</si>
  <si>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</si>
  <si>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</si>
  <si>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</si>
  <si>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</si>
  <si>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</si>
  <si>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</si>
  <si>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</si>
  <si>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</si>
  <si>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</si>
  <si>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</si>
  <si>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</si>
  <si>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</si>
  <si>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</si>
  <si>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</si>
  <si>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</si>
  <si>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</si>
  <si>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</si>
  <si>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</si>
  <si>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</si>
  <si>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</si>
  <si>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</si>
  <si>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</si>
  <si>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</si>
  <si>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</si>
  <si>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</si>
  <si>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</si>
  <si>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</si>
  <si>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</si>
  <si>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</si>
  <si>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</si>
  <si>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</si>
  <si>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</si>
  <si>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</si>
  <si>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</si>
  <si>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</si>
  <si>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</si>
  <si>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</si>
  <si>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</si>
  <si>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</si>
  <si>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</si>
  <si>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</si>
  <si>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</si>
  <si>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</si>
  <si>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</si>
  <si>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</si>
  <si>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</si>
  <si>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</si>
  <si>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</si>
  <si>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</si>
  <si>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</si>
  <si>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</si>
  <si>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</si>
  <si>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</si>
  <si>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</si>
  <si>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</si>
  <si>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</si>
  <si>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</si>
  <si>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</si>
  <si>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</si>
  <si>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</si>
  <si>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</si>
  <si>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</si>
  <si>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</si>
  <si>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</si>
  <si>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</si>
  <si>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</si>
  <si>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</si>
  <si>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</si>
  <si>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</si>
  <si>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</si>
  <si>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</si>
  <si>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</si>
  <si>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</si>
  <si>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</si>
  <si>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</si>
  <si>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</si>
  <si>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</si>
  <si>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</si>
  <si>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</si>
  <si>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</si>
  <si>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</si>
  <si>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</si>
  <si>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</si>
  <si>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</si>
  <si>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</si>
  <si>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</si>
  <si>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</si>
  <si>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</si>
  <si>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</si>
  <si>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</si>
  <si>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</si>
  <si>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</si>
  <si>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</si>
  <si>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</si>
  <si>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</si>
  <si>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</si>
  <si>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</si>
  <si>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</si>
  <si>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</si>
  <si>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</si>
  <si>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</si>
  <si>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</si>
  <si>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</si>
  <si>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</si>
  <si>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</si>
  <si>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</si>
  <si>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</si>
  <si>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</si>
  <si>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</si>
  <si>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</si>
  <si>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</si>
  <si>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</si>
  <si>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</si>
  <si>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</si>
  <si>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</si>
  <si>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</si>
  <si>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</si>
  <si>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</si>
  <si>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</si>
  <si>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</si>
  <si>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</si>
  <si>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</si>
  <si>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</si>
  <si>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</si>
  <si>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</si>
  <si>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</si>
  <si>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</si>
  <si>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</si>
  <si>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</si>
  <si>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</si>
  <si>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</si>
  <si>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</si>
  <si>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</si>
  <si>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</si>
  <si>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</si>
  <si>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</si>
  <si>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</si>
  <si>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</si>
  <si>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</si>
  <si>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</si>
  <si>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</si>
  <si>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</si>
  <si>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</si>
  <si>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</si>
  <si>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</si>
  <si>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</si>
  <si>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</si>
  <si>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</si>
  <si>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</si>
  <si>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</si>
  <si>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</si>
  <si>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</si>
  <si>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</si>
  <si>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</si>
  <si>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</si>
  <si>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</si>
  <si>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</si>
  <si>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</si>
  <si>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</si>
  <si>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</si>
  <si>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</si>
  <si>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</si>
  <si>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</si>
  <si>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</si>
  <si>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</si>
  <si>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</si>
  <si>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</si>
  <si>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</si>
  <si>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</si>
  <si>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</si>
  <si>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</si>
  <si>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</si>
  <si>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</si>
  <si>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</si>
  <si>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</si>
  <si>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</si>
  <si>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</si>
  <si>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</si>
  <si>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</si>
  <si>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</si>
  <si>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</si>
  <si>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</si>
  <si>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</si>
  <si>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</si>
  <si>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</si>
  <si>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</si>
  <si>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</si>
  <si>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</si>
  <si>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</si>
  <si>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</si>
  <si>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</si>
  <si>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</si>
  <si>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</si>
  <si>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</si>
  <si>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</si>
  <si>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</si>
  <si>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</si>
  <si>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</si>
  <si>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</si>
  <si>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</si>
  <si>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</si>
  <si>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</si>
  <si>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</si>
  <si>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</si>
  <si>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</si>
  <si>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</si>
  <si>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</si>
  <si>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</si>
  <si>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</si>
  <si>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</si>
  <si>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</si>
  <si>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</si>
  <si>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</si>
  <si>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</si>
  <si>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</si>
  <si>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</si>
  <si>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</si>
  <si>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</si>
  <si>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</si>
  <si>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</si>
  <si>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</si>
  <si>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</si>
  <si>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</si>
  <si>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</si>
  <si>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</si>
  <si>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</si>
  <si>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</si>
  <si>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</si>
  <si>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</si>
  <si>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</si>
  <si>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</si>
  <si>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</si>
  <si>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</si>
  <si>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</si>
  <si>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</si>
  <si>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</si>
  <si>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</si>
  <si>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</si>
  <si>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</si>
  <si>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</si>
  <si>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</si>
  <si>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</si>
  <si>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</si>
  <si>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</si>
  <si>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</si>
  <si>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</si>
  <si>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</si>
  <si>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</si>
  <si>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</si>
  <si>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</si>
  <si>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</si>
  <si>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</si>
  <si>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</si>
  <si>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</si>
  <si>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</si>
  <si>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</si>
  <si>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</si>
  <si>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</si>
  <si>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</si>
  <si>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</si>
  <si>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</si>
  <si>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</si>
  <si>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</si>
  <si>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</si>
  <si>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</si>
  <si>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</si>
  <si>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</si>
  <si>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</si>
  <si>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</si>
  <si>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</si>
  <si>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</si>
  <si>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</si>
  <si>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</si>
  <si>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</si>
  <si>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</si>
  <si>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</si>
  <si>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</si>
  <si>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</si>
  <si>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</si>
  <si>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</si>
  <si>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</si>
  <si>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</si>
  <si>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</si>
  <si>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</si>
  <si>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</si>
  <si>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</si>
  <si>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</si>
  <si>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</si>
  <si>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</si>
  <si>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</si>
  <si>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</si>
  <si>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</si>
  <si>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</si>
  <si>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</si>
  <si>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</si>
  <si>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</si>
  <si>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</si>
  <si>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</si>
  <si>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</si>
  <si>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</si>
  <si>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</si>
  <si>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</si>
  <si>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</si>
  <si>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</si>
  <si>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</si>
  <si>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</si>
  <si>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</si>
  <si>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</si>
  <si>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</si>
  <si>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</si>
  <si>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</si>
  <si>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</si>
  <si>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</si>
  <si>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</si>
  <si>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</si>
  <si>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</si>
  <si>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</si>
  <si>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</si>
  <si>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</si>
  <si>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</si>
  <si>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</si>
  <si>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</si>
  <si>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</si>
  <si>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</si>
  <si>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</si>
  <si>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</si>
  <si>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</si>
  <si>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</si>
  <si>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</si>
  <si>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</si>
  <si>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</si>
  <si>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</si>
  <si>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</si>
  <si>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</si>
  <si>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</si>
  <si>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</si>
  <si>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</si>
  <si>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</si>
  <si>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</si>
  <si>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</si>
  <si>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</si>
  <si>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</si>
  <si>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</si>
  <si>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</si>
  <si>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</si>
  <si>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</si>
  <si>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</si>
  <si>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</si>
  <si>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</si>
  <si>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</si>
  <si>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</si>
  <si>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</si>
  <si>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</si>
  <si>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</si>
  <si>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</si>
  <si>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</si>
  <si>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</si>
  <si>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</si>
  <si>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</si>
  <si>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</si>
  <si>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</si>
  <si>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</si>
  <si>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</si>
  <si>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</si>
  <si>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</si>
  <si>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</si>
  <si>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</si>
  <si>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</si>
  <si>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</si>
  <si>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</si>
  <si>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</si>
  <si>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</si>
  <si>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</si>
  <si>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</si>
  <si>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</si>
  <si>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</si>
  <si>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</si>
  <si>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</si>
  <si>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</si>
  <si>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</si>
  <si>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</si>
  <si>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</si>
  <si>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</si>
  <si>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</si>
  <si>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</si>
  <si>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</si>
  <si>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</si>
  <si>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</si>
  <si>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</si>
  <si>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</si>
  <si>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</si>
  <si>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</si>
  <si>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</si>
  <si>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</si>
  <si>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</si>
  <si>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</si>
  <si>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</si>
  <si>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</si>
  <si>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</si>
  <si>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</si>
  <si>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</si>
  <si>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</si>
  <si>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</si>
  <si>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</si>
  <si>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</si>
  <si>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</si>
  <si>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</si>
  <si>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</si>
  <si>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</si>
  <si>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</si>
  <si>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</si>
  <si>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</si>
  <si>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</si>
  <si>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</si>
  <si>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</si>
  <si>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</si>
  <si>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</si>
  <si>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</si>
  <si>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</si>
  <si>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</si>
  <si>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</si>
  <si>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</si>
  <si>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</si>
  <si>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</si>
  <si>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</si>
  <si>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</si>
  <si>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</si>
  <si>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</si>
  <si>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</si>
  <si>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</si>
  <si>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</si>
  <si>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</si>
  <si>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</si>
  <si>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</si>
  <si>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</si>
  <si>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</si>
  <si>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</si>
  <si>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</si>
  <si>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</si>
  <si>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</si>
  <si>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</si>
  <si>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</si>
  <si>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</si>
  <si>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</si>
  <si>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</si>
  <si>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</si>
  <si>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</si>
  <si>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</si>
  <si>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</si>
  <si>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</si>
  <si>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</si>
  <si>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</si>
  <si>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</si>
  <si>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</si>
  <si>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</si>
  <si>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</si>
  <si>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</si>
  <si>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</si>
  <si>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</si>
  <si>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</si>
  <si>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</si>
  <si>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</si>
  <si>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</si>
  <si>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</si>
  <si>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</si>
  <si>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</si>
  <si>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</si>
  <si>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</si>
  <si>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</si>
  <si>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</si>
  <si>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</si>
  <si>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</si>
  <si>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</si>
  <si>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</si>
  <si>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</si>
  <si>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</si>
  <si>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</si>
  <si>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</si>
  <si>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</si>
  <si>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</si>
  <si>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</si>
  <si>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</si>
  <si>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</si>
  <si>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</si>
  <si>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</si>
  <si>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</si>
  <si>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</si>
  <si>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</si>
  <si>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</si>
  <si>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</si>
  <si>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</si>
  <si>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</si>
  <si>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</si>
  <si>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</si>
  <si>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</si>
  <si>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</si>
  <si>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</si>
  <si>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</si>
  <si>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</si>
  <si>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</si>
  <si>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</si>
  <si>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</si>
  <si>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</si>
  <si>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</si>
  <si>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</si>
  <si>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</si>
  <si>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</si>
  <si>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</si>
  <si>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</si>
  <si>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</si>
  <si>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</si>
  <si>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</si>
  <si>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</si>
  <si>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</si>
  <si>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</si>
  <si>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</si>
  <si>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</si>
  <si>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</si>
  <si>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</si>
  <si>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</si>
  <si>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</si>
  <si>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</si>
  <si>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</si>
  <si>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</si>
  <si>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</si>
  <si>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</si>
  <si>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</si>
  <si>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</si>
  <si>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</si>
  <si>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</si>
  <si>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</si>
  <si>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</si>
  <si>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</si>
  <si>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</si>
  <si>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</si>
  <si>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</si>
  <si>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</si>
  <si>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</si>
  <si>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</si>
  <si>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</si>
  <si>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</si>
  <si>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</si>
  <si>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</si>
  <si>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</si>
  <si>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</si>
  <si>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</si>
  <si>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</si>
  <si>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</si>
  <si>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</si>
  <si>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</si>
  <si>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</si>
  <si>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</si>
  <si>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</si>
  <si>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</si>
  <si>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</si>
  <si>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</si>
  <si>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</si>
  <si>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</si>
  <si>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</si>
  <si>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</si>
  <si>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</si>
  <si>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</si>
  <si>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</si>
  <si>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</si>
  <si>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</si>
  <si>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</si>
  <si>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</si>
  <si>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</si>
  <si>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</si>
  <si>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</si>
  <si>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</si>
  <si>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</si>
  <si>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</si>
  <si>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</si>
  <si>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</si>
  <si>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</si>
  <si>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</si>
  <si>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</si>
  <si>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</si>
  <si>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</si>
  <si>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</si>
  <si>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</si>
  <si>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</si>
  <si>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</si>
  <si>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</si>
  <si>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</si>
  <si>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</si>
  <si>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</si>
  <si>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</si>
  <si>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</si>
  <si>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</si>
  <si>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</si>
  <si>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</si>
  <si>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</si>
  <si>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</si>
  <si>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</si>
  <si>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</si>
  <si>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</si>
  <si>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</si>
  <si>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</si>
  <si>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</si>
  <si>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</si>
  <si>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</si>
  <si>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</si>
  <si>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</si>
  <si>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</si>
  <si>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</si>
  <si>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</si>
  <si>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</si>
  <si>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</si>
  <si>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</si>
  <si>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</si>
  <si>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</si>
  <si>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</si>
  <si>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</si>
  <si>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</si>
  <si>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</si>
  <si>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</si>
  <si>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</si>
  <si>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</si>
  <si>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</si>
  <si>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</si>
  <si>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</si>
  <si>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</si>
  <si>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</si>
  <si>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</si>
  <si>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</si>
  <si>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</si>
  <si>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</si>
  <si>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</si>
  <si>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</si>
  <si>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</si>
  <si>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</si>
  <si>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</si>
  <si>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</si>
  <si>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</si>
  <si>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</si>
  <si>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</si>
  <si>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</si>
  <si>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</si>
  <si>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</si>
  <si>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</si>
  <si>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</si>
  <si>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</si>
  <si>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</si>
  <si>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</si>
  <si>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</si>
  <si>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</si>
  <si>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</si>
  <si>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</si>
  <si>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</si>
  <si>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</si>
  <si>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</si>
  <si>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</si>
  <si>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</si>
  <si>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</si>
  <si>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</si>
  <si>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</si>
  <si>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</si>
  <si>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</si>
  <si>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</si>
  <si>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</si>
  <si>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</si>
  <si>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</si>
  <si>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</si>
  <si>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</si>
  <si>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</si>
  <si>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</si>
  <si>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</si>
  <si>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</si>
  <si>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</si>
  <si>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</si>
  <si>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</si>
  <si>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</si>
  <si>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</si>
  <si>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</si>
  <si>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</si>
  <si>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</si>
  <si>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</si>
  <si>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</si>
  <si>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</si>
  <si>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</si>
  <si>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</si>
  <si>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</si>
  <si>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</si>
  <si>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</si>
  <si>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</si>
  <si>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</si>
  <si>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</si>
  <si>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</si>
  <si>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</si>
  <si>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</si>
  <si>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</si>
  <si>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</si>
  <si>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</si>
  <si>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</si>
  <si>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</si>
  <si>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</si>
  <si>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</si>
  <si>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</si>
  <si>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</si>
  <si>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</si>
  <si>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</si>
  <si>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</si>
  <si>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</si>
  <si>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</si>
  <si>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</si>
  <si>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</si>
  <si>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</si>
  <si>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</si>
  <si>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</si>
  <si>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</si>
  <si>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</si>
  <si>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</si>
  <si>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</si>
  <si>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</si>
  <si>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</si>
  <si>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</si>
  <si>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</si>
  <si>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</si>
  <si>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</si>
  <si>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</si>
  <si>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</si>
  <si>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</si>
  <si>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</si>
  <si>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</si>
  <si>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</si>
  <si>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</si>
  <si>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</si>
  <si>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</si>
  <si>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</si>
  <si>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</si>
  <si>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</si>
  <si>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</si>
  <si>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</si>
  <si>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</si>
  <si>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</si>
  <si>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</si>
  <si>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</si>
  <si>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</si>
  <si>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</si>
  <si>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</si>
  <si>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</si>
  <si>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</si>
  <si>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</si>
  <si>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</si>
  <si>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</si>
  <si>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</si>
  <si>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</si>
  <si>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</si>
  <si>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</si>
  <si>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</si>
  <si>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</si>
  <si>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</si>
  <si>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</si>
  <si>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</si>
  <si>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</si>
  <si>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</si>
  <si>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</si>
  <si>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</si>
  <si>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</si>
  <si>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</si>
  <si>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</si>
  <si>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</si>
  <si>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</si>
  <si>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</si>
  <si>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</si>
  <si>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</si>
  <si>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</si>
  <si>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</si>
  <si>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</si>
  <si>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</si>
  <si>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</si>
  <si>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</si>
  <si>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</si>
  <si>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</si>
  <si>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</si>
  <si>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</si>
  <si>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</si>
  <si>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</si>
  <si>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</si>
  <si>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</si>
  <si>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</si>
  <si>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</si>
  <si>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</si>
  <si>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</si>
  <si>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</si>
  <si>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</si>
  <si>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</si>
  <si>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</si>
  <si>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</si>
  <si>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</si>
  <si>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</si>
  <si>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</si>
  <si>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</si>
  <si>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</si>
  <si>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</si>
  <si>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</si>
  <si>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</si>
  <si>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</si>
  <si>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</si>
  <si>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</si>
  <si>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</si>
  <si>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</si>
  <si>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</si>
  <si>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</si>
  <si>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</si>
  <si>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</si>
  <si>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</si>
  <si>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</si>
  <si>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</si>
  <si>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</si>
  <si>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</si>
  <si>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</si>
  <si>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</si>
  <si>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</si>
  <si>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</si>
  <si>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</si>
  <si>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</si>
  <si>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</si>
  <si>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</si>
  <si>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</si>
  <si>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</si>
  <si>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</si>
  <si>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</si>
  <si>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</si>
  <si>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</si>
  <si>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</si>
  <si>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</si>
  <si>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</si>
  <si>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</si>
  <si>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</si>
  <si>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</si>
  <si>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</si>
  <si>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</si>
  <si>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</si>
  <si>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</si>
  <si>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</si>
  <si>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</si>
  <si>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</si>
  <si>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</si>
  <si>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</si>
  <si>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</si>
  <si>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</si>
  <si>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</si>
  <si>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</si>
  <si>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</si>
  <si>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</si>
  <si>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</si>
  <si>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</si>
  <si>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</si>
  <si>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</si>
  <si>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</si>
  <si>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</si>
  <si>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</si>
  <si>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</si>
  <si>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</si>
  <si>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</si>
  <si>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</si>
  <si>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</si>
  <si>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</si>
  <si>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</si>
  <si>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</si>
  <si>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</si>
  <si>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</si>
  <si>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</si>
  <si>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</si>
  <si>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</si>
  <si>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</si>
  <si>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</si>
  <si>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</si>
  <si>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</si>
  <si>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</si>
  <si>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</si>
  <si>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</si>
  <si>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</si>
  <si>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</si>
  <si>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</si>
  <si>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</si>
  <si>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</si>
  <si>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</si>
  <si>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</si>
  <si>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</si>
  <si>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</si>
  <si>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</si>
  <si>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</si>
  <si>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</si>
  <si>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</si>
  <si>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</si>
  <si>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</si>
  <si>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</si>
  <si>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</si>
  <si>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</si>
  <si>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</si>
  <si>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</si>
  <si>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</si>
  <si>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</si>
  <si>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</si>
  <si>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</si>
  <si>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</si>
  <si>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</si>
  <si>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</si>
  <si>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</si>
  <si>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</si>
  <si>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</si>
  <si>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</si>
  <si>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</si>
  <si>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</si>
  <si>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</si>
  <si>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</si>
  <si>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</si>
  <si>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</si>
  <si>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</si>
  <si>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</si>
  <si>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</si>
  <si>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</si>
  <si>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</si>
  <si>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</si>
  <si>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</si>
  <si>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</si>
  <si>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</si>
  <si>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</si>
  <si>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</si>
  <si>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</si>
  <si>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</si>
  <si>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</si>
  <si>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</si>
  <si>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</si>
  <si>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</si>
  <si>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</si>
  <si>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</si>
  <si>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</si>
  <si>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</si>
  <si>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</si>
  <si>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</si>
  <si>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</si>
  <si>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</si>
  <si>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</si>
  <si>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</si>
  <si>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</si>
  <si>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</si>
  <si>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</si>
  <si>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</si>
  <si>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</si>
  <si>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</si>
  <si>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</si>
  <si>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</si>
  <si>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</si>
  <si>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</si>
  <si>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</si>
  <si>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</si>
  <si>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</si>
  <si>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</si>
  <si>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</si>
  <si>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</si>
  <si>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</si>
  <si>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</si>
  <si>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</si>
  <si>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</si>
  <si>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</si>
  <si>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</si>
  <si>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</si>
  <si>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</si>
  <si>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</si>
  <si>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</si>
  <si>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</si>
  <si>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</si>
  <si>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</si>
  <si>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</si>
  <si>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</si>
  <si>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</si>
  <si>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</si>
  <si>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</si>
  <si>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</si>
  <si>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</si>
  <si>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</si>
  <si>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</si>
  <si>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</si>
  <si>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</si>
  <si>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</si>
  <si>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</si>
  <si>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</si>
  <si>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</si>
  <si>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</si>
  <si>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</si>
  <si>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</si>
  <si>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</si>
  <si>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</si>
  <si>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</si>
  <si>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</si>
  <si>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</si>
  <si>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</si>
  <si>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</si>
  <si>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</si>
  <si>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</si>
  <si>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</si>
  <si>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</si>
  <si>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</si>
  <si>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</si>
  <si>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</si>
  <si>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</si>
  <si>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</si>
  <si>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</si>
  <si>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</si>
  <si>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</si>
  <si>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</si>
  <si>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</si>
  <si>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</si>
  <si>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</si>
  <si>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</si>
  <si>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</si>
  <si>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</si>
  <si>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</si>
  <si>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</si>
  <si>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</si>
  <si>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</si>
  <si>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</si>
  <si>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</si>
  <si>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</si>
  <si>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</si>
  <si>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</si>
  <si>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</si>
  <si>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</si>
  <si>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</si>
  <si>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</si>
  <si>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</si>
  <si>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</si>
  <si>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</si>
  <si>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</si>
  <si>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</si>
  <si>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</si>
  <si>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</si>
  <si>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</si>
  <si>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</si>
  <si>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</si>
  <si>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</si>
  <si>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</si>
  <si>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</si>
  <si>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</si>
  <si>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</si>
  <si>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</si>
  <si>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</si>
  <si>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</si>
  <si>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</si>
  <si>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</si>
  <si>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</si>
  <si>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</si>
  <si>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</si>
  <si>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</si>
  <si>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</si>
  <si>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</si>
  <si>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</si>
  <si>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</si>
  <si>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</si>
  <si>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</si>
  <si>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</si>
  <si>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</si>
  <si>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</si>
  <si>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</si>
  <si>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</si>
  <si>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</si>
  <si>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</si>
  <si>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</si>
  <si>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</si>
  <si>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</si>
  <si>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</si>
  <si>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</si>
  <si>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</si>
  <si>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</si>
  <si>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</si>
  <si>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</si>
  <si>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</si>
  <si>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</si>
  <si>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</si>
  <si>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</si>
  <si>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</si>
  <si>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</si>
  <si>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</si>
  <si>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</si>
  <si>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</si>
  <si>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</si>
  <si>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</si>
  <si>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</si>
  <si>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</si>
  <si>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</si>
  <si>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</si>
  <si>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</si>
  <si>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</si>
  <si>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</si>
  <si>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</si>
  <si>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</si>
  <si>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</si>
  <si>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</si>
  <si>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</si>
  <si>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</si>
  <si>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</si>
  <si>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</si>
  <si>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</si>
  <si>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</si>
  <si>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</si>
  <si>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</si>
  <si>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</si>
  <si>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</si>
  <si>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</si>
  <si>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</si>
  <si>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</si>
  <si>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</si>
  <si>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</si>
  <si>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</si>
  <si>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</si>
  <si>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</si>
  <si>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</si>
  <si>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</si>
  <si>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</si>
  <si>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</si>
  <si>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</si>
  <si>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</si>
  <si>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</si>
  <si>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</si>
  <si>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</si>
  <si>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</si>
  <si>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</si>
  <si>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</si>
  <si>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</si>
  <si>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</si>
  <si>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</si>
  <si>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</si>
  <si>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</si>
  <si>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</si>
  <si>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</si>
  <si>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</si>
  <si>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</si>
  <si>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</si>
  <si>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</si>
  <si>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</si>
  <si>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</si>
  <si>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</si>
  <si>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</si>
  <si>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</si>
  <si>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</si>
  <si>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</si>
  <si>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</si>
  <si>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</si>
  <si>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</si>
  <si>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</si>
  <si>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</si>
  <si>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</si>
  <si>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</si>
  <si>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</si>
  <si>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</si>
  <si>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</si>
  <si>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</si>
  <si>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</si>
  <si>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</si>
  <si>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</si>
  <si>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</si>
  <si>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</si>
  <si>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</si>
  <si>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</si>
  <si>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</si>
  <si>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</si>
  <si>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</si>
  <si>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</si>
  <si>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</si>
  <si>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</si>
  <si>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</si>
  <si>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</si>
  <si>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</si>
  <si>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</si>
  <si>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</si>
  <si>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</si>
  <si>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</si>
  <si>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</si>
  <si>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</si>
  <si>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</si>
  <si>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</si>
  <si>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</si>
  <si>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</si>
  <si>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</si>
  <si>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</si>
  <si>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</si>
  <si>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</si>
  <si>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</si>
  <si>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</si>
  <si>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</si>
  <si>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</si>
  <si>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</si>
  <si>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</si>
  <si>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</si>
  <si>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</si>
  <si>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</si>
  <si>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</si>
  <si>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</si>
  <si>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</si>
  <si>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</si>
  <si>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</si>
  <si>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</si>
  <si>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</si>
  <si>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</si>
  <si>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</si>
  <si>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</si>
  <si>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</si>
  <si>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</si>
  <si>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</si>
  <si>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</si>
  <si>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</si>
  <si>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</si>
  <si>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</si>
  <si>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</si>
  <si>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</si>
  <si>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</si>
  <si>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</si>
  <si>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</si>
  <si>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</si>
  <si>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</si>
  <si>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</si>
  <si>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</si>
  <si>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</si>
  <si>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</si>
  <si>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</si>
  <si>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</si>
  <si>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</si>
  <si>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</si>
  <si>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</si>
  <si>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</si>
  <si>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</si>
  <si>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</si>
  <si>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</si>
  <si>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</si>
  <si>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</si>
  <si>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</si>
  <si>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</si>
  <si>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</si>
  <si>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</si>
  <si>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</si>
  <si>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</si>
  <si>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</si>
  <si>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</si>
  <si>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</si>
  <si>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</si>
  <si>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</si>
  <si>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</si>
  <si>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</si>
  <si>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</si>
  <si>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</si>
  <si>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</si>
  <si>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</si>
  <si>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</si>
  <si>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</si>
  <si>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</si>
  <si>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</si>
  <si>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</si>
  <si>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</si>
  <si>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</si>
  <si>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</si>
  <si>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</si>
  <si>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</si>
  <si>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</si>
  <si>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</si>
  <si>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</si>
  <si>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</si>
  <si>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</si>
  <si>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</si>
  <si>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</si>
  <si>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</si>
  <si>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</si>
  <si>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</si>
  <si>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</si>
  <si>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</si>
  <si>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</si>
  <si>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</si>
  <si>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</si>
  <si>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</si>
  <si>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</si>
  <si>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</si>
  <si>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</si>
  <si>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</si>
  <si>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</si>
  <si>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</si>
  <si>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</si>
  <si>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</si>
  <si>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</si>
  <si>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</si>
  <si>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</si>
  <si>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</si>
  <si>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</si>
  <si>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</si>
  <si>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</si>
  <si>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</si>
  <si>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</si>
  <si>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</si>
  <si>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</si>
  <si>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</si>
  <si>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</si>
  <si>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</si>
  <si>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</si>
  <si>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</si>
  <si>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</si>
  <si>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</si>
  <si>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</si>
  <si>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</si>
  <si>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</si>
  <si>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</si>
  <si>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</si>
  <si>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</si>
  <si>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</si>
  <si>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</si>
  <si>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</si>
  <si>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</si>
  <si>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</si>
  <si>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</si>
  <si>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</si>
  <si>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</si>
  <si>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</si>
  <si>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</si>
  <si>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</si>
  <si>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</si>
  <si>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</si>
  <si>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</si>
  <si>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</si>
  <si>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</si>
  <si>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</si>
  <si>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</si>
  <si>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</si>
  <si>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</si>
  <si>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</si>
  <si>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</si>
  <si>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</si>
  <si>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</si>
  <si>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</si>
  <si>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</si>
  <si>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</si>
  <si>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</si>
  <si>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</si>
  <si>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</si>
  <si>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</si>
  <si>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</si>
  <si>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</si>
  <si>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</si>
  <si>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</si>
  <si>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</si>
  <si>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</si>
  <si>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</si>
  <si>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</si>
  <si>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</si>
  <si>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</si>
  <si>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</si>
  <si>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</si>
  <si>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</si>
  <si>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</si>
  <si>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</si>
  <si>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</si>
  <si>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</si>
  <si>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</si>
  <si>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</si>
  <si>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</si>
  <si>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</si>
  <si>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</si>
  <si>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</si>
  <si>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</si>
  <si>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</si>
  <si>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</si>
  <si>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</si>
  <si>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</si>
  <si>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</si>
  <si>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</si>
  <si>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</si>
  <si>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</si>
  <si>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</si>
  <si>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</si>
  <si>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</si>
  <si>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</si>
  <si>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</si>
  <si>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</si>
  <si>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</si>
  <si>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</si>
  <si>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</si>
  <si>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</si>
  <si>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</si>
  <si>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</si>
  <si>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</si>
  <si>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</si>
  <si>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</si>
  <si>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</si>
  <si>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</si>
  <si>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</si>
  <si>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</si>
  <si>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</si>
  <si>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</si>
  <si>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</si>
  <si>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</si>
  <si>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</si>
  <si>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</si>
  <si>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</si>
  <si>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</si>
  <si>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</si>
  <si>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</si>
  <si>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</si>
  <si>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</si>
  <si>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</si>
  <si>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</si>
  <si>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</si>
  <si>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</si>
  <si>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</si>
  <si>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</si>
  <si>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</si>
  <si>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</si>
  <si>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</si>
  <si>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</si>
  <si>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</si>
  <si>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</si>
  <si>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</si>
  <si>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</si>
  <si>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</si>
  <si>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</si>
  <si>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</si>
  <si>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</si>
  <si>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</si>
  <si>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</si>
  <si>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</si>
  <si>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</si>
  <si>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</si>
  <si>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</si>
  <si>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</si>
  <si>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</si>
  <si>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</si>
  <si>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</si>
  <si>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</si>
  <si>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</si>
  <si>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</si>
  <si>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</si>
  <si>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</si>
  <si>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</si>
  <si>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</si>
  <si>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</si>
  <si>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</si>
  <si>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</si>
  <si>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</si>
  <si>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</si>
  <si>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</si>
  <si>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</si>
  <si>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</si>
  <si>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</si>
  <si>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</si>
  <si>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</si>
  <si>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</si>
  <si>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</si>
  <si>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</si>
  <si>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</si>
  <si>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</si>
  <si>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</si>
  <si>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</si>
  <si>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</si>
  <si>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</si>
  <si>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</si>
  <si>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</si>
  <si>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</si>
  <si>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</si>
  <si>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</si>
  <si>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</si>
  <si>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</si>
  <si>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</si>
  <si>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</si>
  <si>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</si>
  <si>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</si>
  <si>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</si>
  <si>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</si>
  <si>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</si>
  <si>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</si>
  <si>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</si>
  <si>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</si>
  <si>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</si>
  <si>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</si>
  <si>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</si>
  <si>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</si>
  <si>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</si>
  <si>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</si>
  <si>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</si>
  <si>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</si>
  <si>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</si>
  <si>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</si>
  <si>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</si>
  <si>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</si>
  <si>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</si>
  <si>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</si>
  <si>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</si>
  <si>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</si>
  <si>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</si>
  <si>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</si>
  <si>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</si>
  <si>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</si>
  <si>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</si>
  <si>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</si>
  <si>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</si>
  <si>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</si>
  <si>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</si>
  <si>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</si>
  <si>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</si>
  <si>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</si>
  <si>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</si>
  <si>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</si>
  <si>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</si>
  <si>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</si>
  <si>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</si>
  <si>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</si>
  <si>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</si>
  <si>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</si>
  <si>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</si>
  <si>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</si>
  <si>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</si>
  <si>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</si>
  <si>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</si>
  <si>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</si>
  <si>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</si>
  <si>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</si>
  <si>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</si>
  <si>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</si>
  <si>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</si>
  <si>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</si>
  <si>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</si>
  <si>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</si>
  <si>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</si>
  <si>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</si>
  <si>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</si>
  <si>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</si>
  <si>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</si>
  <si>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</si>
  <si>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</si>
  <si>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</si>
  <si>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</si>
  <si>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</si>
  <si>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</si>
  <si>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</si>
  <si>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</si>
  <si>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</si>
  <si>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</si>
  <si>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</si>
  <si>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</si>
  <si>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</si>
  <si>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</si>
  <si>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</si>
  <si>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</si>
  <si>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</si>
  <si>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</si>
  <si>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</si>
  <si>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</si>
  <si>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</si>
  <si>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</si>
  <si>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</si>
  <si>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</si>
  <si>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</si>
  <si>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</si>
  <si>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</si>
  <si>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</si>
  <si>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</si>
  <si>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</si>
  <si>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</si>
  <si>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</si>
  <si>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</si>
  <si>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</si>
  <si>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</si>
  <si>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</si>
  <si>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</si>
  <si>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</si>
  <si>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</si>
  <si>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</si>
  <si>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</si>
  <si>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</si>
  <si>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</si>
  <si>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</si>
  <si>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</si>
  <si>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</si>
  <si>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</si>
  <si>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</si>
  <si>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</si>
  <si>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</si>
  <si>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</si>
  <si>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</si>
  <si>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</si>
  <si>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</si>
  <si>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</si>
  <si>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</si>
  <si>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</si>
  <si>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</si>
  <si>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</si>
  <si>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</si>
  <si>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</si>
  <si>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</si>
  <si>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</si>
  <si>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</si>
  <si>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</si>
  <si>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</si>
  <si>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</si>
  <si>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</si>
  <si>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</si>
  <si>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</si>
  <si>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</si>
  <si>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</si>
  <si>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</si>
  <si>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</si>
  <si>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</si>
  <si>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</si>
  <si>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</si>
  <si>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</si>
  <si>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</si>
  <si>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</si>
  <si>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</si>
  <si>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</si>
  <si>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</si>
  <si>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</si>
  <si>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</si>
  <si>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</si>
  <si>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</si>
  <si>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</si>
  <si>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</si>
  <si>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</si>
  <si>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</si>
  <si>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</si>
  <si>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</si>
  <si>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</si>
  <si>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</si>
  <si>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</si>
  <si>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</si>
  <si>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</si>
  <si>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</si>
  <si>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</si>
  <si>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</si>
  <si>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</si>
  <si>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</si>
  <si>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</si>
  <si>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</si>
  <si>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</si>
  <si>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</si>
  <si>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</si>
  <si>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</si>
  <si>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</si>
  <si>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</si>
  <si>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</si>
  <si>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</si>
  <si>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</si>
  <si>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</si>
  <si>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</si>
  <si>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</si>
  <si>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</si>
  <si>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</si>
  <si>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</si>
  <si>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</si>
  <si>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</si>
  <si>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</si>
  <si>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</si>
  <si>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</si>
  <si>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</si>
  <si>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</si>
  <si>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</si>
  <si>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</si>
  <si>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</si>
  <si>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</si>
  <si>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</si>
  <si>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</si>
  <si>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</si>
  <si>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</si>
  <si>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</si>
  <si>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</si>
  <si>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</si>
  <si>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</si>
  <si>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</si>
  <si>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</si>
  <si>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</si>
  <si>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</si>
  <si>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</si>
  <si>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</si>
  <si>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</si>
  <si>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</si>
  <si>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</si>
  <si>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</si>
  <si>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</si>
  <si>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</si>
  <si>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</si>
  <si>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</si>
  <si>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</si>
  <si>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</si>
  <si>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</si>
  <si>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</si>
  <si>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</si>
  <si>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</si>
  <si>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</si>
  <si>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</si>
  <si>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</si>
  <si>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</si>
  <si>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</si>
  <si>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</si>
  <si>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</si>
  <si>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</si>
  <si>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</si>
  <si>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</si>
  <si>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</si>
  <si>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</si>
  <si>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</si>
  <si>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</si>
  <si>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</si>
  <si>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</si>
  <si>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</si>
  <si>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</si>
  <si>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</si>
  <si>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</si>
  <si>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</si>
  <si>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</si>
  <si>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</si>
  <si>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</si>
  <si>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</si>
  <si>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</si>
  <si>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</si>
  <si>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</si>
  <si>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</si>
  <si>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</si>
  <si>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</si>
  <si>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</si>
  <si>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</si>
  <si>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</si>
  <si>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</si>
  <si>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</si>
  <si>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</si>
  <si>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</si>
  <si>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</si>
  <si>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</si>
  <si>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</si>
  <si>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</si>
  <si>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</si>
  <si>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</si>
  <si>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</si>
  <si>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</si>
  <si>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</si>
  <si>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</si>
  <si>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</si>
  <si>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</si>
  <si>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</si>
  <si>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</si>
  <si>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</si>
  <si>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</si>
  <si>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</si>
  <si>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</si>
  <si>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</si>
  <si>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</si>
  <si>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</si>
  <si>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</si>
  <si>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</si>
  <si>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</si>
  <si>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</si>
  <si>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</si>
  <si>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</si>
  <si>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</si>
  <si>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</si>
  <si>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</si>
  <si>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</si>
  <si>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</si>
  <si>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</si>
  <si>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</si>
  <si>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</si>
  <si>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</si>
  <si>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</si>
  <si>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</si>
  <si>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</si>
  <si>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</si>
  <si>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</si>
  <si>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</si>
  <si>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</si>
  <si>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</si>
  <si>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</si>
  <si>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</si>
  <si>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</si>
  <si>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</si>
  <si>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</si>
  <si>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</si>
  <si>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</si>
  <si>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</si>
  <si>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</si>
  <si>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</si>
  <si>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</si>
  <si>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</si>
  <si>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</si>
  <si>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</si>
  <si>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</si>
  <si>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</si>
  <si>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</si>
  <si>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</si>
  <si>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</si>
  <si>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</si>
  <si>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</si>
  <si>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</si>
  <si>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</si>
  <si>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</si>
  <si>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</si>
  <si>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</si>
  <si>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</si>
  <si>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</si>
  <si>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</si>
  <si>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</si>
  <si>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</si>
  <si>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</si>
  <si>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</si>
  <si>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</si>
  <si>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</si>
  <si>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</si>
  <si>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</si>
  <si>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</si>
  <si>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</si>
  <si>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</si>
  <si>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</si>
  <si>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</si>
  <si>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</si>
  <si>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</si>
  <si>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</si>
  <si>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</si>
  <si>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</si>
  <si>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</si>
  <si>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</si>
  <si>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</si>
  <si>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</si>
  <si>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</si>
  <si>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</si>
  <si>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</si>
  <si>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</si>
  <si>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</si>
  <si>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</si>
  <si>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</si>
  <si>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</si>
  <si>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</si>
  <si>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</si>
  <si>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</si>
  <si>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</si>
  <si>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</si>
  <si>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</si>
  <si>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</si>
  <si>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</si>
  <si>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</si>
  <si>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</si>
  <si>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</si>
  <si>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</si>
  <si>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</si>
  <si>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</si>
  <si>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</si>
  <si>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</si>
  <si>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</si>
  <si>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</si>
  <si>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</si>
  <si>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</si>
  <si>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</si>
  <si>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</si>
  <si>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</si>
  <si>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</si>
  <si>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</si>
  <si>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</si>
  <si>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</si>
  <si>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</si>
  <si>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</si>
  <si>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</si>
  <si>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</si>
  <si>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</si>
  <si>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</si>
  <si>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</si>
  <si>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</si>
  <si>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</si>
  <si>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</si>
  <si>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</si>
  <si>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</si>
  <si>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</si>
  <si>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</si>
  <si>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</si>
  <si>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</si>
  <si>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</si>
  <si>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</si>
  <si>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</si>
  <si>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</si>
  <si>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</si>
  <si>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</si>
  <si>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</si>
  <si>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</si>
  <si>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</si>
  <si>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</si>
  <si>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</si>
  <si>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</si>
  <si>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</si>
  <si>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</si>
  <si>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</si>
  <si>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</si>
  <si>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</si>
  <si>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</si>
  <si>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</si>
  <si>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</si>
  <si>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</si>
  <si>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</si>
  <si>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</si>
  <si>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</si>
  <si>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</si>
  <si>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</si>
  <si>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</si>
  <si>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</si>
  <si>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</si>
  <si>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</si>
  <si>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</si>
  <si>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</si>
  <si>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</si>
  <si>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</si>
  <si>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</si>
  <si>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</si>
  <si>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</si>
  <si>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</si>
  <si>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</si>
  <si>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</si>
  <si>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</si>
  <si>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</si>
  <si>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</si>
  <si>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</si>
  <si>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</si>
  <si>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</si>
  <si>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</si>
  <si>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</si>
  <si>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</si>
  <si>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</si>
  <si>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</si>
  <si>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</si>
  <si>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</si>
  <si>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</si>
  <si>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</si>
  <si>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</si>
  <si>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</si>
  <si>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</si>
  <si>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</si>
  <si>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</si>
  <si>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</si>
  <si>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</si>
  <si>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</si>
  <si>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</si>
  <si>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</si>
  <si>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</si>
  <si>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</si>
  <si>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</si>
  <si>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</si>
  <si>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</si>
  <si>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</si>
  <si>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</si>
  <si>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</si>
  <si>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</si>
  <si>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</si>
  <si>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</si>
  <si>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</si>
  <si>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</si>
  <si>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</si>
  <si>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</si>
  <si>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</si>
  <si>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</si>
  <si>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</si>
  <si>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</si>
  <si>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</si>
  <si>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</si>
  <si>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</si>
  <si>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</si>
  <si>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</si>
  <si>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</si>
  <si>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</si>
  <si>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</si>
  <si>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</si>
  <si>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</si>
  <si>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</si>
  <si>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</si>
  <si>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</si>
  <si>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</si>
  <si>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</si>
  <si>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</si>
  <si>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</si>
  <si>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</si>
  <si>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</si>
  <si>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</si>
  <si>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</si>
  <si>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</si>
  <si>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</si>
  <si>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</si>
  <si>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</si>
  <si>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</si>
  <si>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</si>
  <si>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</si>
  <si>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</si>
  <si>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</si>
  <si>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</si>
  <si>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</si>
  <si>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</si>
  <si>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</si>
  <si>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</si>
  <si>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</si>
  <si>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</si>
  <si>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</si>
  <si>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</si>
  <si>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</si>
  <si>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</si>
  <si>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</si>
  <si>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</si>
  <si>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</si>
  <si>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</si>
  <si>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</si>
  <si>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</si>
  <si>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</si>
  <si>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</si>
  <si>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</si>
  <si>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</si>
  <si>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</si>
  <si>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</si>
  <si>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</si>
  <si>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</si>
  <si>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</si>
  <si>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</si>
  <si>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</si>
  <si>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</si>
  <si>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</si>
  <si>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</si>
  <si>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</si>
  <si>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</si>
  <si>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</si>
  <si>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</si>
  <si>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</si>
  <si>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</si>
  <si>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</si>
  <si>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</si>
  <si>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</si>
  <si>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</si>
  <si>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</si>
  <si>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</si>
  <si>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</si>
  <si>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</si>
  <si>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</si>
  <si>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</si>
  <si>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</si>
  <si>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</si>
  <si>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</si>
  <si>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</si>
  <si>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</si>
  <si>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</si>
  <si>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</si>
  <si>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</si>
  <si>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</si>
  <si>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</si>
  <si>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</si>
  <si>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</si>
  <si>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</si>
  <si>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</si>
  <si>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</si>
  <si>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</si>
  <si>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</si>
  <si>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</si>
  <si>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</si>
  <si>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</si>
  <si>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</si>
  <si>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</si>
  <si>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</si>
  <si>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</si>
  <si>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</si>
  <si>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</si>
  <si>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</si>
  <si>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</si>
  <si>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</si>
  <si>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</si>
  <si>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</si>
  <si>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</si>
  <si>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</si>
  <si>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</si>
  <si>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</si>
  <si>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</si>
  <si>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</si>
  <si>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</si>
  <si>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</si>
  <si>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</si>
  <si>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</si>
  <si>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</si>
  <si>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</si>
  <si>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</si>
  <si>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</si>
  <si>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</si>
  <si>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</si>
  <si>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</si>
  <si>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</si>
  <si>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</si>
  <si>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</si>
  <si>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</si>
  <si>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</si>
  <si>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</si>
  <si>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</si>
  <si>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</si>
  <si>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</si>
  <si>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</si>
  <si>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</si>
  <si>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</si>
  <si>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</si>
  <si>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</si>
  <si>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</si>
  <si>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</si>
  <si>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</si>
  <si>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</si>
  <si>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</si>
  <si>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</si>
  <si>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</si>
  <si>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</si>
  <si>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</si>
  <si>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</si>
  <si>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</si>
  <si>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</si>
  <si>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</si>
  <si>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</si>
  <si>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</si>
  <si>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</si>
  <si>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</si>
  <si>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</si>
  <si>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</si>
  <si>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</si>
  <si>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</si>
  <si>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</si>
  <si>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</si>
  <si>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</si>
  <si>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</si>
  <si>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</si>
  <si>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</si>
  <si>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</si>
  <si>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</si>
  <si>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</si>
  <si>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</si>
  <si>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</si>
  <si>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</si>
  <si>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</si>
  <si>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</si>
  <si>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</si>
  <si>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</si>
  <si>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</si>
  <si>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</si>
  <si>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</si>
  <si>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</si>
  <si>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</si>
  <si>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</si>
  <si>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</si>
  <si>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</si>
  <si>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</si>
  <si>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</si>
  <si>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</si>
  <si>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</si>
  <si>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</si>
  <si>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</si>
  <si>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</si>
  <si>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</si>
  <si>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</si>
  <si>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</si>
  <si>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</si>
  <si>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</si>
  <si>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</si>
  <si>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</si>
  <si>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</si>
  <si>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</si>
  <si>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</si>
  <si>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</si>
  <si>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</si>
  <si>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</si>
  <si>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</si>
  <si>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</si>
  <si>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</si>
  <si>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</si>
  <si>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</si>
  <si>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</si>
  <si>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</si>
  <si>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</si>
  <si>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</si>
  <si>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</si>
  <si>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</si>
  <si>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</si>
  <si>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</si>
  <si>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</si>
  <si>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</si>
  <si>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</si>
  <si>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</si>
  <si>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</si>
  <si>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</si>
  <si>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</si>
  <si>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</si>
  <si>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</si>
  <si>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</si>
  <si>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</si>
  <si>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</si>
  <si>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</si>
  <si>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</si>
  <si>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</si>
  <si>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</si>
  <si>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</si>
  <si>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</si>
  <si>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</si>
  <si>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</si>
  <si>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</si>
  <si>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</si>
  <si>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</si>
  <si>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</si>
  <si>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</si>
  <si>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</si>
  <si>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</si>
  <si>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</si>
  <si>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</si>
  <si>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</si>
  <si>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</si>
  <si>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</si>
  <si>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</si>
  <si>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</si>
  <si>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</si>
  <si>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</si>
  <si>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</si>
  <si>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</si>
  <si>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</si>
  <si>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</si>
  <si>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</si>
  <si>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</si>
  <si>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</si>
  <si>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</si>
  <si>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</si>
  <si>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</si>
  <si>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</si>
  <si>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</si>
  <si>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</si>
  <si>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</si>
  <si>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</si>
  <si>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</si>
  <si>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</si>
  <si>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</si>
  <si>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</si>
  <si>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</si>
  <si>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</si>
  <si>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</si>
  <si>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</si>
  <si>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</si>
  <si>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</si>
  <si>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</si>
  <si>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</si>
  <si>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</si>
  <si>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</si>
  <si>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</si>
  <si>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</si>
  <si>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</si>
  <si>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</si>
  <si>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</si>
  <si>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</si>
  <si>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</si>
  <si>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</si>
  <si>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</si>
  <si>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</si>
  <si>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</si>
  <si>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</si>
  <si>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</si>
  <si>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</si>
  <si>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</si>
  <si>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</si>
  <si>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</si>
  <si>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</si>
  <si>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</si>
  <si>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</si>
  <si>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</si>
  <si>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</si>
  <si>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</si>
  <si>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</si>
  <si>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</si>
  <si>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</si>
  <si>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</si>
  <si>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</si>
  <si>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</si>
  <si>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</si>
  <si>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</si>
  <si>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</si>
  <si>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</si>
  <si>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</si>
  <si>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</si>
  <si>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</si>
  <si>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</si>
  <si>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</si>
  <si>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</si>
  <si>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</si>
  <si>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</si>
  <si>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</si>
  <si>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</si>
  <si>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</si>
  <si>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</si>
  <si>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</si>
  <si>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</si>
  <si>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</si>
  <si>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</si>
  <si>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</si>
  <si>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</si>
  <si>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</si>
  <si>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</si>
  <si>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</si>
  <si>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</si>
  <si>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</si>
  <si>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</si>
  <si>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</si>
  <si>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</si>
  <si>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</si>
  <si>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</si>
  <si>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</si>
  <si>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</si>
  <si>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</si>
  <si>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</si>
  <si>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</si>
  <si>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</si>
  <si>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</si>
  <si>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</si>
  <si>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</si>
  <si>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</si>
  <si>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</si>
  <si>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</si>
  <si>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</si>
  <si>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</si>
  <si>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</si>
  <si>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</si>
  <si>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</si>
  <si>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</si>
  <si>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</si>
  <si>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</si>
  <si>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</si>
  <si>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</si>
  <si>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</si>
  <si>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</si>
  <si>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</si>
  <si>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</si>
  <si>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</si>
  <si>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</si>
  <si>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</si>
  <si>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</si>
  <si>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</si>
  <si>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</si>
  <si>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</si>
  <si>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</si>
  <si>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</si>
  <si>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</si>
  <si>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</si>
  <si>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</si>
  <si>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</si>
  <si>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</si>
  <si>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</si>
  <si>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</si>
  <si>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</si>
  <si>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</si>
  <si>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</si>
  <si>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</si>
  <si>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</si>
  <si>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</si>
  <si>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</si>
  <si>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</si>
  <si>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</si>
  <si>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</si>
  <si>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</si>
  <si>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</si>
  <si>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</si>
  <si>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</si>
  <si>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</si>
  <si>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</si>
  <si>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</si>
  <si>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</si>
  <si>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</si>
  <si>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</si>
  <si>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</si>
  <si>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</si>
  <si>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</si>
  <si>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</si>
  <si>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</si>
  <si>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</si>
  <si>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</si>
  <si>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</si>
  <si>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</si>
  <si>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</si>
  <si>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</si>
  <si>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</si>
  <si>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</si>
  <si>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</si>
  <si>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</si>
  <si>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</si>
  <si>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</si>
  <si>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</si>
  <si>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</si>
  <si>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</si>
  <si>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</si>
  <si>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</si>
  <si>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</si>
  <si>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</si>
  <si>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</si>
  <si>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</si>
  <si>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</si>
  <si>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</si>
  <si>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</si>
  <si>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</si>
  <si>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</si>
  <si>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</si>
  <si>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</si>
  <si>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</si>
  <si>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</si>
  <si>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</si>
  <si>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</si>
  <si>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</si>
  <si>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</si>
  <si>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</si>
  <si>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</si>
  <si>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</si>
  <si>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</si>
  <si>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</si>
  <si>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</si>
  <si>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</si>
  <si>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</si>
  <si>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</si>
  <si>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</si>
  <si>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</si>
  <si>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</si>
  <si>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</si>
  <si>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</si>
  <si>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</si>
  <si>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</si>
  <si>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</si>
  <si>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</si>
  <si>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</si>
  <si>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</si>
  <si>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</si>
  <si>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</si>
  <si>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</si>
  <si>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</si>
  <si>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</si>
  <si>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</si>
  <si>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</si>
  <si>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</si>
  <si>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</si>
  <si>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</si>
  <si>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</si>
  <si>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</si>
  <si>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</si>
  <si>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</si>
  <si>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</si>
  <si>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</si>
  <si>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</si>
  <si>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</si>
  <si>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</si>
  <si>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</si>
  <si>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</si>
  <si>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</si>
  <si>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</si>
  <si>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</si>
  <si>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</si>
  <si>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</si>
  <si>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</si>
  <si>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</si>
  <si>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</si>
  <si>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</si>
  <si>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</si>
  <si>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</si>
  <si>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</si>
  <si>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</si>
  <si>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</si>
  <si>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</si>
  <si>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</si>
  <si>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</si>
  <si>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</si>
  <si>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</si>
  <si>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</si>
  <si>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</si>
  <si>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</si>
  <si>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</si>
  <si>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</si>
  <si>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</si>
  <si>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</si>
  <si>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</si>
  <si>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</si>
  <si>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</si>
  <si>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</si>
  <si>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</si>
  <si>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</si>
  <si>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</si>
  <si>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</si>
  <si>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</si>
  <si>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</si>
  <si>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</si>
  <si>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</si>
  <si>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</si>
  <si>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</si>
  <si>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</si>
  <si>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</si>
  <si>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</si>
  <si>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</si>
  <si>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</si>
  <si>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</si>
  <si>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</si>
  <si>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</si>
  <si>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</si>
  <si>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</si>
  <si>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</si>
  <si>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</si>
  <si>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</si>
  <si>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</si>
  <si>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</si>
  <si>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</si>
  <si>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</si>
  <si>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</si>
  <si>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</si>
  <si>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</si>
  <si>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</si>
  <si>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</si>
  <si>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</si>
  <si>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</si>
  <si>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</si>
  <si>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</si>
  <si>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</si>
  <si>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</si>
  <si>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</si>
  <si>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</si>
  <si>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</si>
  <si>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</si>
  <si>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</si>
  <si>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</si>
  <si>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</si>
  <si>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</si>
  <si>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</si>
  <si>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</si>
  <si>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</si>
  <si>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</si>
  <si>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</si>
  <si>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</si>
  <si>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</si>
  <si>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</si>
  <si>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</si>
  <si>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</si>
  <si>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</si>
  <si>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</si>
  <si>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</si>
  <si>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</si>
  <si>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</si>
  <si>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</si>
  <si>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</si>
  <si>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</si>
  <si>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</si>
  <si>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</si>
  <si>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</si>
  <si>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</si>
  <si>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</si>
  <si>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</si>
  <si>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</si>
  <si>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</si>
  <si>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</si>
  <si>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</si>
  <si>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</si>
  <si>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</si>
  <si>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</si>
  <si>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</si>
  <si>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</si>
  <si>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</si>
  <si>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</si>
  <si>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</si>
  <si>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</si>
  <si>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</si>
  <si>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</si>
  <si>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</si>
  <si>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</si>
  <si>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</si>
  <si>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</si>
  <si>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</si>
  <si>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</si>
  <si>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</si>
  <si>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</si>
  <si>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</si>
  <si>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</si>
  <si>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</si>
  <si>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</si>
  <si>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</si>
  <si>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</si>
  <si>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</si>
  <si>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</si>
  <si>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</si>
  <si>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</si>
  <si>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</si>
  <si>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</si>
  <si>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</si>
  <si>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</si>
  <si>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</si>
  <si>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</si>
  <si>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</si>
  <si>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</si>
  <si>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</si>
  <si>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</si>
  <si>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</si>
  <si>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</si>
  <si>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</si>
  <si>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</si>
  <si>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</si>
  <si>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</si>
  <si>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</si>
  <si>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</si>
  <si>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</si>
  <si>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</si>
  <si>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</si>
  <si>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</si>
  <si>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</si>
  <si>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</si>
  <si>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</si>
  <si>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</si>
  <si>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</si>
  <si>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</si>
  <si>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</si>
  <si>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</si>
  <si>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</si>
  <si>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</si>
  <si>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</si>
  <si>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</si>
  <si>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</si>
  <si>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</si>
  <si>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</si>
  <si>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</si>
  <si>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</si>
  <si>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</si>
  <si>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</si>
  <si>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</si>
  <si>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</si>
  <si>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</si>
  <si>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</si>
  <si>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</si>
  <si>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</si>
  <si>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</si>
  <si>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</si>
  <si>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</si>
  <si>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</si>
  <si>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</si>
  <si>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</si>
  <si>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</si>
  <si>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</si>
  <si>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</si>
  <si>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</si>
  <si>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</si>
  <si>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</si>
  <si>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</si>
  <si>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</si>
  <si>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</si>
  <si>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</si>
  <si>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</si>
  <si>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</si>
  <si>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</si>
  <si>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</si>
  <si>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</si>
  <si>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</si>
  <si>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</si>
  <si>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</si>
  <si>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</si>
  <si>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</si>
  <si>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</si>
  <si>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</si>
  <si>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</si>
  <si>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</si>
  <si>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</si>
  <si>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</si>
  <si>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</si>
  <si>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</si>
  <si>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</si>
  <si>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</si>
  <si>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</si>
  <si>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</si>
  <si>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</si>
  <si>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</si>
  <si>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</si>
  <si>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</si>
  <si>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</si>
  <si>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</si>
  <si>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</si>
  <si>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</si>
  <si>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</si>
  <si>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</si>
  <si>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</si>
  <si>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</si>
  <si>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</si>
  <si>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</si>
  <si>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</si>
  <si>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</si>
  <si>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</si>
  <si>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</si>
  <si>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</si>
  <si>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</si>
  <si>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</si>
  <si>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</si>
  <si>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</si>
  <si>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</si>
  <si>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</si>
  <si>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</si>
  <si>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</si>
  <si>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</si>
  <si>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</si>
  <si>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</si>
  <si>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</si>
  <si>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</si>
  <si>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</si>
  <si>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</si>
  <si>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</si>
  <si>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</si>
  <si>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</si>
  <si>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</si>
  <si>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</si>
  <si>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</si>
  <si>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</si>
  <si>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</si>
  <si>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</si>
  <si>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</si>
  <si>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</si>
  <si>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</si>
  <si>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</si>
  <si>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</si>
  <si>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</si>
  <si>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</si>
  <si>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</si>
  <si>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</si>
  <si>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</si>
  <si>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</si>
  <si>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</si>
  <si>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</si>
  <si>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</si>
  <si>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</si>
  <si>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</si>
  <si>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</si>
  <si>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</si>
  <si>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</si>
  <si>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</si>
  <si>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</si>
  <si>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</si>
  <si>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</si>
  <si>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</si>
  <si>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</si>
  <si>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</si>
  <si>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</si>
  <si>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</si>
  <si>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</si>
  <si>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</si>
  <si>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</si>
  <si>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</si>
  <si>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</si>
  <si>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</si>
  <si>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</si>
  <si>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</si>
  <si>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</si>
  <si>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</si>
  <si>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</si>
  <si>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</si>
  <si>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</si>
  <si>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</si>
  <si>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</si>
  <si>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</si>
  <si>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</si>
  <si>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</si>
  <si>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</si>
  <si>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</si>
  <si>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</si>
  <si>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</si>
  <si>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</si>
  <si>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</si>
  <si>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</si>
  <si>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</si>
  <si>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</si>
  <si>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</si>
  <si>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</si>
  <si>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</si>
  <si>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</si>
  <si>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</si>
  <si>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</si>
  <si>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</si>
  <si>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</si>
  <si>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</si>
  <si>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</si>
  <si>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</si>
  <si>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</si>
  <si>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</si>
  <si>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</si>
  <si>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</si>
  <si>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</si>
  <si>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</si>
  <si>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</si>
  <si>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</si>
  <si>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</si>
  <si>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</si>
  <si>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</si>
  <si>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</si>
  <si>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</si>
  <si>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</si>
  <si>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</si>
  <si>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</si>
  <si>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</si>
  <si>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</si>
  <si>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</si>
  <si>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</si>
  <si>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</si>
  <si>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</si>
  <si>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</si>
  <si>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</si>
  <si>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</si>
  <si>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</si>
  <si>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</si>
  <si>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</si>
  <si>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</si>
  <si>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</si>
  <si>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</si>
  <si>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</si>
  <si>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</si>
  <si>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</si>
  <si>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</si>
  <si>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</si>
  <si>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</si>
  <si>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</si>
  <si>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</si>
  <si>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</si>
  <si>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</si>
  <si>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</si>
  <si>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</si>
  <si>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</si>
  <si>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</si>
  <si>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</si>
  <si>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</si>
  <si>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</si>
  <si>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</si>
  <si>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</si>
  <si>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</si>
  <si>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</si>
  <si>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</si>
  <si>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</si>
  <si>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</si>
  <si>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</si>
  <si>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</si>
  <si>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</si>
  <si>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</si>
  <si>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</si>
  <si>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</si>
  <si>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</si>
  <si>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</si>
  <si>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</si>
  <si>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</si>
  <si>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</si>
  <si>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</si>
  <si>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</si>
  <si>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</si>
  <si>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</si>
  <si>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</si>
  <si>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</si>
  <si>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</si>
  <si>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</si>
  <si>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</si>
  <si>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</si>
  <si>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</si>
  <si>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</si>
  <si>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</si>
  <si>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</si>
  <si>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</si>
  <si>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</si>
  <si>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</si>
  <si>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</si>
  <si>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</si>
  <si>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</si>
  <si>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</si>
  <si>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</si>
  <si>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</si>
  <si>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</si>
  <si>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</si>
  <si>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</si>
  <si>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</si>
  <si>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</si>
  <si>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</si>
  <si>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</si>
  <si>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</si>
  <si>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</si>
  <si>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</si>
  <si>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</si>
  <si>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</si>
  <si>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</si>
  <si>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</si>
  <si>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</si>
  <si>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</si>
  <si>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</si>
  <si>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</si>
  <si>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</si>
  <si>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</si>
  <si>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</si>
  <si>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</si>
  <si>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</si>
  <si>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</si>
  <si>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</si>
  <si>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</si>
  <si>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</si>
  <si>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</si>
  <si>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</si>
  <si>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</si>
  <si>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</si>
  <si>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</si>
  <si>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</si>
  <si>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</si>
  <si>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</si>
  <si>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</si>
  <si>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</si>
  <si>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</si>
  <si>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</si>
  <si>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</si>
  <si>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</si>
  <si>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</si>
  <si>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</si>
  <si>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</si>
  <si>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</si>
  <si>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</si>
  <si>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</si>
  <si>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</si>
  <si>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</si>
  <si>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</si>
  <si>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</si>
  <si>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</si>
  <si>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</si>
  <si>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</si>
  <si>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</si>
  <si>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</si>
  <si>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</si>
  <si>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</si>
  <si>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</si>
  <si>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</si>
  <si>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</si>
  <si>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</si>
  <si>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</si>
  <si>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</si>
  <si>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</si>
  <si>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</si>
  <si>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</si>
  <si>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</si>
  <si>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</si>
  <si>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</si>
  <si>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</si>
  <si>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</si>
  <si>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</si>
  <si>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</si>
  <si>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</si>
  <si>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</si>
  <si>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</si>
  <si>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</si>
  <si>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</si>
  <si>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</si>
  <si>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</si>
  <si>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</si>
  <si>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</si>
  <si>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</si>
  <si>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</si>
  <si>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</si>
  <si>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</si>
  <si>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</si>
  <si>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</si>
  <si>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</si>
  <si>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</si>
  <si>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</si>
  <si>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</si>
  <si>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</si>
  <si>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</si>
  <si>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</si>
  <si>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</si>
  <si>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</si>
  <si>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</si>
  <si>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</si>
  <si>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</si>
  <si>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</si>
  <si>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</si>
  <si>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</si>
  <si>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</si>
  <si>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</si>
  <si>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</si>
  <si>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</si>
  <si>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</si>
  <si>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</si>
  <si>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</si>
  <si>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</si>
  <si>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</si>
  <si>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</si>
  <si>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</si>
  <si>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</si>
  <si>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</si>
  <si>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</si>
  <si>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</si>
  <si>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</si>
  <si>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</si>
  <si>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</si>
  <si>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</si>
  <si>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</si>
  <si>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</si>
  <si>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</si>
  <si>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</si>
  <si>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</si>
  <si>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</si>
  <si>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</si>
  <si>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</si>
  <si>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</si>
  <si>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</si>
  <si>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</si>
  <si>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</si>
  <si>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</si>
  <si>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</si>
  <si>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</si>
  <si>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</si>
  <si>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</si>
  <si>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</si>
  <si>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</si>
  <si>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</si>
  <si>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</si>
  <si>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</si>
  <si>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</si>
  <si>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</si>
  <si>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</si>
  <si>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</si>
  <si>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</si>
  <si>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</si>
  <si>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</si>
  <si>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</si>
  <si>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</si>
  <si>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</si>
  <si>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</si>
  <si>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</si>
  <si>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</si>
  <si>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</si>
  <si>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</si>
  <si>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</si>
  <si>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</si>
  <si>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</si>
  <si>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</si>
  <si>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</si>
  <si>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</si>
  <si>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</si>
  <si>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</si>
  <si>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</si>
  <si>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</si>
  <si>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</si>
  <si>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</si>
  <si>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</si>
  <si>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</si>
  <si>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</si>
  <si>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</si>
  <si>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</si>
  <si>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</si>
  <si>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</si>
  <si>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</si>
  <si>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</si>
  <si>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</si>
  <si>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</si>
  <si>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</si>
  <si>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</si>
  <si>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</si>
  <si>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</si>
  <si>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</si>
  <si>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</si>
  <si>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</si>
  <si>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</si>
  <si>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</si>
  <si>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</si>
  <si>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</si>
  <si>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</si>
  <si>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</si>
  <si>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</si>
  <si>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</si>
  <si>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</si>
  <si>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</si>
  <si>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</si>
  <si>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</si>
  <si>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</si>
  <si>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</si>
  <si>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</si>
  <si>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</si>
  <si>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</si>
  <si>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</si>
  <si>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</si>
  <si>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</si>
  <si>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</si>
  <si>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</si>
  <si>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</si>
  <si>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</si>
  <si>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</si>
  <si>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</si>
  <si>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</si>
  <si>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</si>
  <si>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</si>
  <si>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</si>
  <si>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</si>
  <si>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</si>
  <si>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</si>
  <si>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</si>
  <si>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</si>
  <si>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</si>
  <si>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</si>
  <si>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</si>
  <si>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</si>
  <si>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</si>
  <si>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</si>
  <si>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</si>
  <si>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</si>
  <si>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</si>
  <si>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</si>
  <si>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</si>
  <si>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</si>
  <si>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</si>
  <si>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</si>
  <si>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</si>
  <si>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</si>
  <si>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</si>
  <si>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</si>
  <si>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</si>
  <si>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</si>
  <si>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</si>
  <si>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</si>
  <si>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</si>
  <si>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</si>
  <si>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</si>
  <si>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</si>
  <si>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</si>
  <si>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</si>
  <si>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</si>
  <si>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</si>
  <si>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</si>
  <si>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</si>
  <si>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</si>
  <si>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</si>
  <si>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</si>
  <si>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</si>
  <si>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</si>
  <si>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</si>
  <si>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</si>
  <si>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</si>
  <si>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</si>
  <si>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</si>
  <si>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</si>
  <si>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</si>
  <si>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</si>
  <si>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</si>
  <si>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</si>
  <si>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</si>
  <si>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</si>
  <si>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</si>
  <si>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</si>
  <si>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</si>
  <si>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</si>
  <si>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</si>
  <si>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</si>
  <si>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</si>
  <si>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</si>
  <si>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</si>
  <si>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</si>
  <si>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</si>
  <si>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</si>
  <si>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</si>
  <si>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</si>
  <si>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</si>
  <si>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</si>
  <si>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</si>
  <si>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</si>
  <si>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</si>
  <si>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</si>
  <si>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</si>
  <si>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</si>
  <si>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</si>
  <si>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</si>
  <si>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</si>
  <si>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</si>
  <si>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</si>
  <si>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</si>
  <si>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</si>
  <si>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</si>
  <si>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</si>
  <si>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</si>
  <si>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</si>
  <si>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</si>
  <si>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</si>
  <si>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</si>
  <si>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</si>
  <si>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</si>
  <si>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</si>
  <si>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</si>
  <si>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</si>
  <si>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</si>
  <si>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</si>
  <si>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</si>
  <si>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</si>
  <si>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</si>
  <si>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</si>
  <si>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</si>
  <si>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</si>
  <si>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</si>
  <si>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</si>
  <si>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</si>
  <si>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</si>
  <si>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</si>
  <si>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</si>
  <si>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</si>
  <si>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</si>
  <si>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</si>
  <si>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</si>
  <si>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</si>
  <si>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</si>
  <si>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</si>
  <si>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</si>
  <si>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</si>
  <si>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</si>
  <si>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</si>
  <si>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</si>
  <si>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</si>
  <si>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</si>
  <si>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</si>
  <si>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</si>
  <si>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</si>
  <si>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</si>
  <si>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</si>
  <si>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</si>
  <si>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</si>
  <si>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</si>
  <si>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</si>
  <si>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</si>
  <si>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</si>
  <si>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</si>
  <si>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</si>
  <si>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</si>
  <si>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</si>
  <si>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</si>
  <si>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</si>
  <si>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</si>
  <si>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</si>
  <si>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</si>
  <si>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</si>
  <si>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</si>
  <si>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</si>
  <si>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</si>
  <si>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</si>
  <si>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</si>
  <si>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</si>
  <si>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</si>
  <si>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</si>
  <si>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</si>
  <si>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</si>
  <si>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</si>
  <si>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</si>
  <si>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</si>
  <si>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</si>
  <si>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</si>
  <si>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</si>
  <si>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</si>
  <si>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</si>
  <si>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</si>
  <si>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</si>
  <si>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</si>
  <si>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</si>
  <si>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</si>
  <si>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</si>
  <si>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</si>
  <si>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</si>
  <si>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</si>
  <si>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</si>
  <si>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</si>
  <si>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</si>
  <si>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</si>
  <si>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</si>
  <si>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</si>
  <si>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</si>
  <si>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</si>
  <si>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</si>
  <si>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</si>
  <si>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</si>
  <si>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</si>
  <si>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</si>
  <si>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</si>
  <si>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</si>
  <si>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</si>
  <si>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</si>
  <si>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</si>
  <si>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</si>
  <si>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</si>
  <si>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</si>
  <si>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</si>
  <si>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</si>
  <si>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</si>
  <si>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</si>
  <si>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</si>
  <si>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</si>
  <si>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</si>
  <si>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</si>
  <si>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</si>
  <si>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</si>
  <si>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</si>
  <si>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</si>
  <si>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</si>
  <si>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</si>
  <si>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</si>
  <si>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</si>
  <si>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</si>
  <si>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</si>
  <si>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</si>
  <si>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</si>
  <si>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</si>
  <si>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</si>
  <si>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</si>
  <si>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</si>
  <si>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</si>
  <si>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</si>
  <si>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</si>
  <si>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</si>
  <si>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</si>
  <si>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</si>
  <si>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</si>
  <si>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</si>
  <si>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</si>
  <si>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</si>
  <si>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</si>
  <si>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</si>
  <si>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</si>
  <si>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</si>
  <si>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</si>
  <si>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</si>
  <si>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</si>
  <si>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</si>
  <si>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</si>
  <si>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</si>
  <si>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</si>
  <si>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</si>
  <si>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</si>
  <si>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</si>
  <si>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</si>
  <si>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</si>
  <si>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</si>
  <si>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</si>
  <si>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</si>
  <si>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</si>
  <si>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</si>
  <si>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</si>
  <si>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</si>
  <si>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</si>
  <si>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</si>
  <si>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</si>
  <si>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</si>
  <si>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</si>
  <si>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</si>
  <si>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</si>
  <si>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</si>
  <si>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</si>
  <si>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</si>
  <si>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</si>
  <si>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</si>
  <si>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</si>
  <si>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</si>
  <si>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</si>
  <si>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</si>
  <si>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</si>
  <si>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</si>
  <si>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</si>
  <si>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</si>
  <si>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</si>
  <si>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</si>
  <si>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</si>
  <si>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</si>
  <si>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</si>
  <si>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</si>
  <si>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</si>
  <si>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</si>
  <si>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</si>
  <si>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</si>
  <si>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</si>
  <si>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</si>
  <si>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</si>
  <si>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</si>
  <si>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</si>
  <si>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</si>
  <si>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</si>
  <si>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</si>
  <si>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</si>
  <si>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</si>
  <si>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</si>
  <si>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</si>
  <si>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</si>
  <si>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</si>
  <si>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</si>
  <si>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</si>
  <si>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</si>
  <si>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</si>
  <si>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</si>
  <si>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</si>
  <si>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</si>
  <si>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</si>
  <si>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</si>
  <si>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</si>
  <si>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</si>
  <si>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</si>
  <si>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</si>
  <si>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</si>
  <si>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</si>
  <si>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</si>
  <si>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</si>
  <si>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</si>
  <si>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</si>
  <si>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</si>
  <si>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</si>
  <si>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</si>
  <si>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</si>
  <si>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</si>
  <si>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</si>
  <si>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</si>
  <si>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</si>
  <si>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</si>
  <si>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</si>
  <si>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</si>
  <si>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</si>
  <si>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</si>
  <si>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</si>
  <si>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</si>
  <si>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</si>
  <si>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</si>
  <si>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</si>
  <si>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</si>
  <si>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</si>
  <si>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</si>
  <si>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</si>
  <si>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</si>
  <si>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</si>
  <si>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</si>
  <si>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</si>
  <si>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</si>
  <si>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</si>
  <si>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</si>
  <si>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</si>
  <si>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</si>
  <si>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</si>
  <si>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</si>
  <si>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</si>
  <si>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</si>
  <si>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</si>
  <si>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</si>
  <si>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</si>
  <si>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</si>
  <si>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</si>
  <si>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</si>
  <si>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</si>
  <si>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</si>
  <si>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</si>
  <si>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</si>
  <si>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</si>
  <si>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</si>
  <si>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</si>
  <si>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</si>
  <si>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</si>
  <si>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</si>
  <si>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</si>
  <si>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</si>
  <si>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</si>
  <si>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</si>
  <si>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</si>
  <si>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</si>
  <si>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</si>
  <si>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</si>
  <si>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</si>
  <si>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</si>
  <si>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</si>
  <si>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</si>
  <si>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</si>
  <si>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</si>
  <si>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</si>
  <si>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</si>
  <si>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</si>
  <si>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</si>
  <si>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</si>
  <si>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</si>
  <si>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</si>
  <si>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</si>
  <si>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</si>
  <si>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</si>
  <si>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</si>
  <si>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</si>
  <si>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</si>
  <si>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</si>
  <si>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</si>
  <si>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</si>
  <si>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</si>
  <si>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</si>
  <si>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</si>
  <si>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</si>
  <si>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</si>
  <si>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</si>
  <si>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</si>
  <si>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</si>
  <si>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</si>
  <si>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</si>
  <si>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</si>
  <si>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</si>
  <si>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</si>
  <si>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</si>
  <si>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</si>
  <si>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</si>
  <si>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</si>
  <si>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</si>
  <si>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</si>
  <si>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</si>
  <si>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</si>
  <si>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</si>
  <si>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</si>
  <si>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</si>
  <si>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</si>
  <si>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</si>
  <si>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</si>
  <si>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</si>
  <si>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</si>
  <si>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</si>
  <si>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</si>
  <si>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</si>
  <si>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</si>
  <si>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</si>
  <si>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</si>
  <si>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</si>
  <si>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</si>
  <si>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</si>
  <si>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</si>
  <si>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</si>
  <si>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</si>
  <si>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</si>
  <si>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</si>
  <si>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</si>
  <si>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</si>
  <si>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</si>
  <si>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</si>
  <si>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</si>
  <si>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</si>
  <si>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</si>
  <si>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</si>
  <si>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</si>
  <si>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</si>
  <si>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</si>
  <si>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</si>
  <si>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</si>
  <si>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</si>
  <si>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</si>
  <si>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</si>
  <si>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</si>
  <si>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</si>
  <si>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</si>
  <si>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</si>
  <si>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</si>
  <si>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</si>
  <si>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</si>
  <si>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</si>
  <si>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</si>
  <si>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</si>
  <si>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</si>
  <si>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</si>
  <si>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</si>
  <si>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</si>
  <si>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</si>
  <si>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</si>
  <si>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</si>
  <si>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</si>
  <si>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</si>
  <si>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</si>
  <si>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</si>
  <si>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</si>
  <si>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</si>
  <si>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</si>
  <si>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</si>
  <si>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</si>
  <si>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</si>
  <si>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</si>
  <si>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</si>
  <si>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</si>
  <si>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</si>
  <si>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</si>
  <si>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</si>
  <si>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</si>
  <si>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</si>
  <si>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</si>
  <si>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</si>
  <si>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</si>
  <si>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</si>
  <si>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</si>
  <si>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</si>
  <si>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</si>
  <si>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</si>
  <si>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</si>
  <si>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</si>
  <si>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</si>
  <si>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</si>
  <si>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</si>
  <si>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</si>
  <si>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</si>
  <si>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</si>
  <si>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</si>
  <si>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</si>
  <si>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</si>
  <si>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</si>
  <si>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</si>
  <si>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</si>
  <si>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</si>
  <si>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</si>
  <si>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</si>
  <si>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</si>
  <si>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</si>
  <si>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</si>
  <si>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</si>
  <si>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</si>
  <si>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</si>
  <si>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</si>
  <si>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</si>
  <si>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</si>
  <si>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</si>
  <si>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</si>
  <si>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</si>
  <si>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</si>
  <si>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</si>
  <si>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</si>
  <si>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</si>
  <si>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</si>
  <si>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</si>
  <si>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</si>
  <si>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</si>
  <si>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</si>
  <si>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</si>
  <si>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</si>
  <si>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</si>
  <si>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</si>
  <si>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</si>
  <si>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</si>
  <si>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</si>
  <si>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</si>
  <si>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</si>
  <si>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</si>
  <si>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</si>
  <si>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</si>
  <si>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</si>
  <si>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</si>
  <si>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</si>
  <si>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</si>
  <si>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</si>
  <si>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</si>
  <si>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</si>
  <si>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</si>
  <si>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</si>
  <si>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</si>
  <si>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</si>
  <si>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</si>
  <si>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</si>
  <si>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</si>
  <si>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</si>
  <si>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</si>
  <si>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</si>
  <si>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</si>
  <si>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</si>
  <si>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</si>
  <si>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</si>
  <si>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</si>
  <si>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</si>
  <si>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</si>
  <si>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</si>
  <si>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</si>
  <si>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</si>
  <si>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</si>
  <si>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</si>
  <si>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</si>
  <si>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</si>
  <si>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</si>
  <si>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</si>
  <si>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</si>
  <si>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</si>
  <si>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</si>
  <si>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</si>
  <si>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</si>
  <si>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</si>
  <si>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</si>
  <si>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</si>
  <si>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</si>
  <si>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</si>
  <si>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</si>
  <si>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</si>
  <si>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</si>
  <si>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</si>
  <si>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</si>
  <si>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</si>
  <si>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</si>
  <si>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</si>
  <si>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</si>
  <si>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</si>
  <si>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</si>
  <si>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</si>
  <si>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</si>
  <si>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</si>
  <si>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</si>
  <si>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</si>
  <si>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</si>
  <si>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</si>
  <si>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</si>
  <si>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</si>
  <si>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</si>
  <si>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</si>
  <si>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</si>
  <si>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</si>
  <si>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</si>
  <si>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</si>
  <si>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</si>
  <si>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</si>
  <si>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</si>
  <si>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</si>
  <si>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</si>
  <si>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</si>
  <si>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</si>
  <si>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</si>
  <si>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</si>
  <si>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</si>
  <si>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</si>
  <si>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</si>
  <si>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</si>
  <si>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</si>
  <si>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</si>
  <si>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</si>
  <si>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</si>
  <si>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</si>
  <si>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</si>
  <si>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</si>
  <si>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</si>
  <si>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</si>
  <si>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</si>
  <si>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</si>
  <si>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</si>
  <si>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</si>
  <si>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</si>
  <si>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</si>
  <si>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</si>
  <si>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</si>
  <si>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</si>
  <si>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</si>
  <si>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</si>
  <si>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</si>
  <si>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</si>
  <si>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</si>
  <si>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</si>
  <si>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</si>
  <si>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</si>
  <si>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</si>
  <si>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</si>
  <si>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</si>
  <si>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</si>
  <si>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</si>
  <si>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</si>
  <si>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</si>
  <si>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</si>
  <si>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</si>
  <si>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</si>
  <si>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</si>
  <si>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</si>
  <si>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</si>
  <si>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</si>
  <si>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</si>
  <si>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</si>
  <si>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</si>
  <si>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</si>
  <si>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</si>
  <si>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</si>
  <si>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</si>
  <si>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</si>
  <si>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</si>
  <si>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</si>
  <si>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</si>
  <si>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</si>
  <si>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</si>
  <si>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</si>
  <si>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</si>
  <si>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</si>
  <si>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</si>
  <si>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</si>
  <si>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</si>
  <si>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</si>
  <si>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</si>
  <si>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</si>
  <si>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</si>
  <si>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</si>
  <si>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</si>
  <si>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</si>
  <si>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</si>
  <si>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</si>
  <si>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</si>
  <si>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</si>
  <si>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</si>
  <si>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</si>
  <si>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</si>
  <si>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</si>
  <si>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</si>
  <si>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</si>
  <si>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</si>
  <si>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</si>
  <si>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</si>
  <si>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</si>
  <si>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</si>
  <si>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</si>
  <si>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</si>
  <si>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</si>
  <si>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</si>
  <si>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</si>
  <si>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</si>
  <si>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</si>
  <si>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</si>
  <si>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</si>
  <si>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</si>
  <si>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</si>
  <si>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</si>
  <si>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</si>
  <si>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</si>
  <si>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</si>
  <si>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</si>
  <si>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</si>
  <si>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</si>
  <si>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</si>
  <si>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</si>
  <si>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</si>
  <si>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</si>
  <si>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</si>
  <si>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</si>
  <si>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</si>
  <si>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</si>
  <si>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</si>
  <si>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</si>
  <si>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</si>
  <si>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</si>
  <si>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</si>
  <si>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</si>
  <si>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</si>
  <si>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</si>
  <si>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</si>
  <si>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</si>
  <si>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</si>
  <si>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</si>
  <si>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</si>
  <si>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</si>
  <si>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</si>
  <si>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</si>
  <si>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</si>
  <si>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</si>
  <si>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</si>
  <si>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</si>
  <si>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</si>
  <si>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</si>
  <si>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</si>
  <si>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</si>
  <si>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</si>
  <si>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</si>
  <si>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</si>
  <si>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</si>
  <si>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</si>
  <si>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</si>
  <si>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</si>
  <si>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</si>
  <si>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</si>
  <si>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</si>
  <si>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</si>
  <si>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</si>
  <si>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</si>
  <si>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</si>
  <si>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</si>
  <si>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</si>
  <si>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</si>
  <si>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</si>
  <si>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</si>
  <si>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</si>
  <si>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</si>
  <si>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</si>
  <si>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</si>
  <si>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</si>
  <si>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</si>
  <si>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</si>
  <si>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</si>
  <si>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</si>
  <si>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</si>
  <si>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</si>
  <si>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</si>
  <si>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</si>
  <si>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</si>
  <si>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</si>
  <si>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</si>
  <si>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</si>
  <si>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</si>
  <si>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</si>
  <si>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</si>
  <si>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</si>
  <si>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</si>
  <si>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</si>
  <si>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</si>
  <si>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</si>
  <si>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</si>
  <si>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</si>
  <si>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</si>
  <si>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</si>
  <si>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</si>
  <si>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</si>
  <si>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</si>
  <si>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</si>
  <si>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</si>
  <si>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</si>
  <si>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</si>
  <si>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</si>
  <si>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</si>
  <si>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</si>
  <si>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</si>
  <si>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</si>
  <si>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</si>
  <si>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</si>
  <si>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</si>
  <si>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</si>
  <si>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</si>
  <si>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</si>
  <si>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</si>
  <si>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</si>
  <si>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</si>
  <si>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</si>
  <si>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</si>
  <si>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</si>
  <si>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</si>
  <si>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</si>
  <si>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</si>
  <si>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</si>
  <si>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</si>
  <si>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</si>
  <si>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</si>
  <si>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</si>
  <si>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</si>
  <si>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</si>
  <si>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</si>
  <si>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</si>
  <si>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</si>
  <si>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</si>
  <si>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</si>
  <si>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</si>
  <si>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</si>
  <si>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</si>
  <si>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</si>
  <si>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</si>
  <si>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</si>
  <si>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</si>
  <si>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</si>
  <si>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</si>
  <si>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</si>
  <si>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</si>
  <si>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</si>
  <si>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</si>
  <si>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</si>
  <si>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</si>
  <si>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</si>
  <si>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</si>
  <si>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</si>
  <si>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</si>
  <si>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</si>
  <si>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</si>
  <si>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</si>
  <si>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</si>
  <si>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</si>
  <si>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</si>
  <si>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</si>
  <si>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</si>
  <si>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</si>
  <si>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</si>
  <si>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</si>
  <si>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</si>
  <si>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</si>
  <si>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</si>
  <si>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</si>
  <si>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</si>
  <si>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</si>
  <si>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</si>
  <si>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</si>
  <si>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</si>
  <si>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</si>
  <si>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</si>
  <si>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</si>
  <si>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</si>
  <si>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</si>
  <si>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</si>
  <si>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</si>
  <si>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</si>
  <si>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</si>
  <si>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</si>
  <si>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</si>
  <si>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</si>
  <si>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</si>
  <si>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</si>
  <si>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</si>
  <si>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</si>
  <si>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</si>
  <si>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</si>
  <si>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</si>
  <si>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</si>
  <si>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</si>
  <si>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</si>
  <si>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</si>
  <si>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</si>
  <si>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</si>
  <si>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</si>
  <si>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</si>
  <si>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</si>
  <si>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</si>
  <si>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</si>
  <si>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</si>
  <si>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</si>
  <si>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</si>
  <si>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</si>
  <si>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</si>
  <si>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</si>
  <si>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</si>
  <si>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</si>
  <si>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</si>
  <si>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</si>
  <si>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</si>
  <si>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</si>
  <si>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</si>
  <si>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</si>
  <si>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</si>
  <si>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</si>
  <si>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</si>
  <si>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</si>
  <si>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</si>
  <si>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</si>
  <si>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</si>
  <si>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</si>
  <si>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</si>
  <si>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</si>
  <si>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</si>
  <si>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</si>
  <si>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</si>
  <si>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</si>
  <si>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</si>
  <si>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</si>
  <si>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</si>
  <si>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</si>
  <si>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</si>
  <si>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</si>
  <si>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</si>
  <si>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</si>
  <si>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</si>
  <si>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</si>
  <si>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</si>
  <si>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</si>
  <si>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</si>
  <si>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</si>
  <si>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</si>
  <si>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</si>
  <si>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</si>
  <si>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</si>
  <si>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</si>
  <si>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</si>
  <si>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</si>
  <si>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</si>
  <si>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</si>
  <si>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</si>
  <si>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</si>
  <si>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</si>
  <si>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</si>
  <si>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</si>
  <si>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</si>
  <si>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</si>
  <si>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</si>
  <si>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</si>
  <si>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</si>
  <si>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</si>
  <si>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</si>
  <si>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</si>
  <si>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</si>
  <si>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</si>
  <si>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</si>
  <si>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</si>
  <si>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</si>
  <si>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</si>
  <si>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</si>
  <si>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</si>
  <si>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</si>
  <si>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</si>
  <si>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</si>
  <si>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</si>
  <si>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</si>
  <si>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</si>
  <si>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</si>
  <si>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</si>
  <si>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</si>
  <si>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</si>
  <si>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</si>
  <si>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</si>
  <si>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</si>
  <si>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</si>
  <si>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</si>
  <si>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</si>
  <si>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</si>
  <si>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</si>
  <si>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</si>
  <si>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</si>
  <si>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</si>
  <si>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</si>
  <si>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</si>
  <si>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</si>
  <si>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</si>
  <si>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</si>
  <si>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</si>
  <si>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</si>
  <si>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</si>
  <si>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</si>
  <si>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</si>
  <si>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</si>
  <si>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</si>
  <si>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</si>
  <si>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</si>
  <si>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</si>
  <si>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</si>
  <si>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</si>
  <si>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</si>
  <si>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</si>
  <si>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</si>
  <si>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</si>
  <si>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</si>
  <si>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</si>
  <si>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</si>
  <si>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</si>
  <si>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</si>
  <si>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</si>
  <si>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</si>
  <si>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</si>
  <si>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</si>
  <si>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</si>
  <si>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</si>
  <si>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</si>
  <si>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</si>
  <si>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</si>
  <si>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</si>
  <si>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</si>
  <si>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</si>
  <si>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</si>
  <si>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</si>
  <si>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</si>
  <si>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</si>
  <si>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</si>
  <si>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</si>
  <si>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</si>
  <si>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</si>
  <si>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</si>
  <si>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</si>
  <si>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</si>
  <si>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</si>
  <si>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</si>
  <si>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</si>
  <si>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</si>
  <si>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</si>
  <si>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</si>
  <si>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</si>
  <si>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</si>
  <si>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</si>
  <si>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</si>
  <si>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</si>
  <si>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</si>
  <si>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</si>
  <si>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</si>
  <si>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</si>
  <si>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</si>
  <si>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</si>
  <si>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</si>
  <si>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</si>
  <si>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</si>
  <si>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</si>
  <si>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</si>
  <si>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</si>
  <si>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</si>
  <si>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</si>
  <si>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</si>
  <si>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</si>
  <si>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</si>
  <si>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</si>
  <si>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</si>
  <si>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</si>
  <si>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</si>
  <si>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</si>
  <si>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</si>
  <si>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</si>
  <si>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</si>
  <si>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</si>
  <si>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</si>
  <si>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</si>
  <si>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</si>
  <si>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</si>
  <si>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</si>
  <si>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</si>
  <si>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</si>
  <si>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</si>
  <si>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</si>
  <si>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</si>
  <si>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</si>
  <si>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</si>
  <si>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</si>
  <si>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</si>
  <si>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</si>
  <si>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</si>
  <si>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</si>
  <si>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</si>
  <si>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</si>
  <si>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</si>
  <si>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</si>
  <si>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</si>
  <si>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</si>
  <si>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</si>
  <si>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</si>
  <si>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</si>
  <si>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</si>
  <si>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</si>
  <si>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</si>
  <si>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</si>
  <si>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</si>
  <si>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</si>
  <si>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</si>
  <si>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</si>
  <si>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</si>
  <si>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</si>
  <si>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</si>
  <si>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</si>
  <si>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</si>
  <si>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</si>
  <si>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</si>
  <si>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</si>
  <si>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</si>
  <si>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</si>
  <si>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</si>
  <si>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</si>
  <si>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</si>
  <si>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</si>
  <si>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</si>
  <si>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</si>
  <si>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</si>
  <si>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</si>
  <si>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</si>
  <si>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</si>
  <si>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</si>
  <si>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</si>
  <si>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</si>
  <si>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</si>
  <si>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</si>
  <si>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</si>
  <si>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</si>
  <si>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</si>
  <si>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</si>
  <si>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</si>
  <si>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</si>
  <si>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</si>
  <si>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</si>
  <si>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</si>
  <si>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</si>
  <si>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</si>
  <si>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</si>
  <si>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</si>
  <si>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</si>
  <si>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</si>
  <si>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</si>
  <si>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</si>
  <si>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</si>
  <si>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</si>
  <si>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</si>
  <si>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</si>
  <si>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</si>
  <si>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</si>
  <si>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</si>
  <si>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</si>
  <si>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</si>
  <si>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</si>
  <si>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</si>
  <si>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</si>
  <si>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</si>
  <si>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</si>
  <si>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</si>
  <si>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</si>
  <si>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</si>
  <si>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</si>
  <si>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</si>
  <si>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</si>
  <si>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</si>
  <si>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</si>
  <si>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</si>
  <si>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</si>
  <si>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</si>
  <si>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</si>
  <si>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</si>
  <si>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</si>
  <si>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</si>
  <si>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</si>
  <si>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</si>
  <si>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</si>
  <si>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</si>
  <si>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</si>
  <si>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</si>
  <si>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</si>
  <si>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</si>
  <si>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</si>
  <si>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</si>
  <si>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</si>
  <si>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</si>
  <si>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</si>
  <si>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</si>
  <si>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</si>
  <si>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</si>
  <si>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</si>
  <si>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</si>
  <si>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</si>
  <si>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</si>
  <si>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</si>
  <si>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</si>
  <si>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</si>
  <si>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</si>
  <si>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</si>
  <si>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</si>
  <si>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</si>
  <si>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</si>
  <si>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</si>
  <si>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</si>
  <si>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</si>
  <si>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</si>
  <si>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</si>
  <si>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</si>
  <si>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</si>
  <si>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</si>
  <si>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</si>
  <si>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</si>
  <si>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</si>
  <si>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</si>
  <si>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</si>
  <si>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</si>
  <si>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</si>
  <si>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</si>
  <si>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</si>
  <si>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</si>
  <si>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</si>
  <si>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</si>
  <si>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</si>
  <si>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</si>
  <si>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</si>
  <si>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</si>
  <si>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</si>
  <si>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</si>
  <si>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</si>
  <si>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</si>
  <si>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</si>
  <si>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</si>
  <si>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</si>
  <si>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</si>
  <si>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</si>
  <si>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</si>
  <si>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</si>
  <si>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</si>
  <si>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</si>
  <si>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</si>
  <si>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</si>
  <si>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</si>
  <si>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</si>
  <si>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</si>
  <si>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</si>
  <si>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</si>
  <si>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</si>
  <si>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</si>
  <si>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</si>
  <si>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</si>
  <si>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</si>
  <si>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</si>
  <si>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</si>
  <si>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</si>
  <si>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</si>
  <si>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</si>
  <si>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</si>
  <si>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</si>
  <si>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</si>
  <si>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</si>
  <si>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</si>
  <si>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</si>
  <si>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</si>
  <si>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</si>
  <si>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</si>
  <si>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</si>
  <si>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</si>
  <si>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</si>
  <si>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</si>
  <si>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</si>
  <si>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</si>
  <si>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</si>
  <si>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</si>
  <si>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</si>
  <si>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</si>
  <si>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</si>
  <si>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</si>
  <si>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</si>
  <si>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</si>
  <si>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</si>
  <si>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</si>
  <si>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</si>
  <si>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</si>
  <si>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</si>
  <si>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</si>
  <si>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</si>
  <si>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</si>
  <si>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</si>
  <si>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</si>
  <si>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</si>
  <si>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</si>
  <si>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</si>
  <si>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</si>
  <si>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</si>
  <si>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</si>
  <si>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</si>
  <si>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</si>
  <si>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</si>
  <si>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</si>
  <si>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</si>
  <si>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</si>
  <si>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</si>
  <si>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</si>
  <si>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</si>
  <si>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</si>
  <si>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</si>
  <si>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</si>
  <si>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</si>
  <si>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</si>
  <si>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</si>
  <si>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</si>
  <si>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</si>
  <si>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</si>
  <si>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</si>
  <si>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</si>
  <si>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</si>
  <si>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</si>
  <si>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</si>
  <si>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</si>
  <si>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</si>
  <si>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</si>
  <si>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</si>
  <si>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</si>
  <si>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</si>
  <si>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</si>
  <si>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</si>
  <si>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</si>
  <si>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</si>
  <si>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</si>
  <si>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</si>
  <si>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</si>
  <si>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</si>
  <si>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</si>
  <si>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</si>
  <si>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</si>
  <si>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</si>
  <si>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</si>
  <si>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</si>
  <si>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</si>
  <si>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</si>
  <si>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</si>
  <si>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</si>
  <si>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</si>
  <si>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</si>
  <si>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</si>
  <si>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</si>
  <si>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</si>
  <si>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</si>
  <si>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</si>
  <si>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</si>
  <si>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</si>
  <si>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</si>
  <si>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</si>
  <si>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</si>
  <si>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</si>
  <si>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</si>
  <si>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</si>
  <si>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</si>
  <si>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</si>
  <si>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</si>
  <si>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</si>
  <si>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</si>
  <si>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</si>
  <si>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</si>
  <si>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</si>
  <si>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</si>
  <si>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</si>
  <si>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</si>
  <si>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</si>
  <si>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</si>
  <si>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</si>
  <si>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</si>
  <si>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</si>
  <si>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</si>
  <si>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</si>
  <si>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</si>
  <si>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</si>
  <si>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</si>
  <si>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</si>
  <si>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</si>
  <si>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</si>
  <si>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</si>
  <si>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</si>
  <si>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</si>
  <si>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</si>
  <si>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</si>
  <si>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</si>
  <si>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</si>
  <si>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</si>
  <si>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</si>
  <si>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</si>
  <si>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</si>
  <si>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</si>
  <si>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</si>
  <si>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</si>
  <si>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</si>
  <si>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</si>
  <si>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</si>
  <si>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</si>
  <si>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</si>
  <si>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</si>
  <si>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</si>
  <si>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</si>
  <si>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</si>
  <si>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</si>
  <si>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</si>
  <si>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</si>
  <si>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</si>
  <si>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</si>
  <si>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</si>
  <si>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</si>
  <si>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</si>
  <si>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</si>
  <si>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</si>
  <si>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</si>
  <si>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</si>
  <si>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</si>
  <si>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</si>
  <si>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</si>
  <si>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</si>
  <si>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</si>
  <si>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</si>
  <si>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</si>
  <si>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</si>
  <si>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</si>
  <si>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</si>
  <si>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</si>
  <si>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</si>
  <si>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</si>
  <si>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</si>
  <si>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</si>
  <si>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</si>
  <si>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</si>
  <si>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</si>
  <si>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</si>
  <si>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</si>
  <si>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</si>
  <si>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</si>
  <si>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</si>
  <si>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</si>
  <si>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</si>
  <si>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</si>
  <si>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</si>
  <si>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</si>
  <si>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</si>
  <si>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</si>
  <si>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</si>
  <si>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</si>
  <si>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</si>
  <si>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</si>
  <si>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</si>
  <si>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</si>
  <si>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</si>
  <si>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</si>
  <si>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</si>
  <si>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</si>
  <si>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</si>
  <si>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</si>
  <si>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</si>
  <si>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</si>
  <si>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</si>
  <si>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</si>
  <si>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</si>
  <si>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</si>
  <si>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</si>
  <si>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</si>
  <si>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</si>
  <si>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</si>
  <si>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</si>
  <si>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</si>
  <si>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</si>
  <si>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</si>
  <si>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</si>
  <si>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</si>
  <si>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</si>
  <si>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</si>
  <si>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</si>
  <si>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</si>
  <si>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</si>
  <si>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</si>
  <si>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</si>
  <si>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</si>
  <si>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</si>
  <si>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</si>
  <si>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</si>
  <si>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</si>
  <si>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</si>
  <si>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</si>
  <si>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</si>
  <si>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</si>
  <si>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</si>
  <si>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</si>
  <si>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</si>
  <si>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</si>
  <si>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</si>
  <si>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</si>
  <si>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</si>
  <si>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</si>
  <si>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</si>
  <si>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</si>
  <si>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</si>
  <si>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</si>
  <si>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</si>
  <si>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</si>
  <si>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</si>
  <si>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</si>
  <si>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</si>
  <si>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</si>
  <si>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</si>
  <si>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</si>
  <si>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</si>
  <si>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</si>
  <si>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</si>
  <si>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</si>
  <si>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</si>
  <si>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</si>
  <si>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</si>
  <si>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</si>
  <si>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</si>
  <si>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</si>
  <si>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</si>
  <si>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</si>
  <si>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</si>
  <si>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</si>
  <si>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</si>
  <si>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</si>
  <si>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</si>
  <si>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</si>
  <si>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</si>
  <si>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</si>
  <si>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</si>
  <si>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</si>
  <si>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</si>
  <si>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</si>
  <si>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</si>
  <si>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</si>
  <si>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</si>
  <si>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</si>
  <si>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</si>
  <si>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</si>
  <si>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</si>
  <si>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</si>
  <si>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</si>
  <si>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</si>
  <si>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</si>
  <si>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</si>
  <si>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</si>
  <si>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</si>
  <si>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</si>
  <si>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</si>
  <si>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</si>
  <si>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</si>
  <si>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</si>
  <si>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</si>
  <si>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</si>
  <si>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</si>
  <si>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</si>
  <si>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</si>
  <si>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</si>
  <si>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</si>
  <si>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</si>
  <si>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</si>
  <si>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</si>
  <si>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</si>
  <si>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</si>
  <si>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</si>
  <si>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</si>
  <si>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</si>
  <si>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</si>
  <si>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</si>
  <si>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</si>
  <si>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</si>
  <si>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</si>
  <si>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</si>
  <si>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</si>
  <si>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</si>
  <si>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</si>
  <si>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</si>
  <si>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</si>
  <si>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</si>
  <si>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</si>
  <si>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</si>
  <si>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</si>
  <si>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</si>
  <si>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</si>
  <si>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</si>
  <si>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</si>
  <si>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</si>
  <si>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</si>
  <si>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</si>
  <si>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</si>
  <si>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</si>
  <si>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</si>
  <si>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</si>
  <si>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</si>
  <si>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</si>
  <si>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</si>
  <si>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</si>
  <si>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</si>
  <si>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</si>
  <si>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</si>
  <si>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</si>
  <si>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</si>
  <si>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</si>
  <si>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</si>
  <si>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</si>
  <si>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</si>
  <si>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</si>
  <si>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</si>
  <si>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</si>
  <si>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</si>
  <si>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</si>
  <si>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</si>
  <si>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</si>
  <si>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</si>
  <si>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</si>
  <si>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</si>
  <si>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</si>
  <si>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</si>
  <si>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</si>
  <si>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</si>
  <si>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</si>
  <si>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</si>
  <si>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</si>
  <si>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</si>
  <si>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</si>
  <si>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</si>
  <si>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</si>
  <si>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</si>
  <si>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</si>
  <si>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</si>
  <si>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</si>
  <si>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</si>
  <si>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</si>
  <si>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</si>
  <si>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</si>
  <si>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</si>
  <si>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</si>
  <si>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</si>
  <si>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</si>
  <si>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</si>
  <si>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</si>
  <si>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</si>
  <si>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</si>
  <si>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</si>
  <si>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</si>
  <si>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</si>
  <si>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</si>
  <si>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</si>
  <si>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</si>
  <si>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</si>
  <si>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</si>
  <si>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</si>
  <si>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</si>
  <si>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</si>
  <si>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</si>
  <si>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</si>
  <si>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</si>
  <si>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</si>
  <si>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</si>
  <si>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</si>
  <si>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</si>
  <si>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</si>
  <si>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</si>
  <si>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</si>
  <si>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</si>
  <si>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</si>
  <si>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</si>
  <si>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</si>
  <si>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</si>
  <si>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</si>
  <si>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</si>
  <si>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</si>
  <si>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</si>
  <si>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</si>
  <si>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</si>
  <si>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</si>
  <si>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</si>
  <si>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</si>
  <si>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</si>
  <si>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</si>
  <si>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</si>
  <si>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</si>
  <si>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</si>
  <si>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</si>
  <si>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</si>
  <si>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</si>
  <si>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</si>
  <si>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</si>
  <si>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</si>
  <si>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</si>
  <si>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</si>
  <si>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</si>
  <si>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</si>
  <si>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</si>
  <si>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</si>
  <si>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</si>
  <si>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</si>
  <si>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</si>
  <si>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</si>
  <si>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</si>
  <si>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</si>
  <si>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</si>
  <si>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</si>
  <si>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</si>
  <si>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</si>
  <si>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</si>
  <si>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</si>
  <si>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</si>
  <si>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</si>
  <si>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</si>
  <si>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</si>
  <si>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</si>
  <si>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</si>
  <si>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</si>
  <si>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</si>
  <si>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</si>
  <si>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</si>
  <si>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</si>
  <si>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</si>
  <si>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</si>
  <si>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</si>
  <si>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</si>
  <si>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</si>
  <si>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</si>
  <si>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</si>
  <si>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</si>
  <si>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</si>
  <si>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</si>
  <si>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</si>
  <si>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</si>
  <si>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</si>
  <si>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</si>
  <si>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</si>
  <si>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</si>
  <si>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</si>
  <si>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</si>
  <si>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</si>
  <si>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</si>
  <si>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</si>
  <si>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</si>
  <si>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</si>
  <si>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</si>
  <si>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</si>
  <si>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</si>
  <si>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</si>
  <si>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</si>
  <si>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</si>
  <si>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</si>
  <si>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</si>
  <si>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</si>
  <si>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</si>
  <si>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</si>
  <si>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</si>
  <si>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</si>
  <si>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</si>
  <si>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</si>
  <si>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</si>
  <si>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</si>
  <si>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</si>
  <si>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</si>
  <si>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</si>
  <si>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</si>
  <si>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</si>
  <si>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</si>
  <si>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</si>
  <si>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</si>
  <si>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</si>
  <si>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</si>
  <si>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</si>
  <si>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</si>
  <si>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</si>
  <si>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</si>
  <si>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</si>
  <si>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</si>
  <si>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</si>
  <si>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</si>
  <si>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</si>
  <si>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</si>
  <si>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</si>
  <si>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</si>
  <si>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</si>
  <si>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</si>
  <si>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</si>
  <si>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</si>
  <si>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</si>
  <si>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</si>
  <si>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</si>
  <si>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</si>
  <si>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</si>
  <si>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</si>
  <si>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</si>
  <si>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</si>
  <si>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</si>
  <si>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</si>
  <si>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</si>
  <si>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</si>
  <si>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</si>
  <si>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</si>
  <si>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</si>
  <si>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</si>
  <si>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</si>
  <si>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</si>
  <si>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</si>
  <si>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</si>
  <si>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</si>
  <si>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</si>
  <si>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</si>
  <si>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</si>
  <si>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</si>
  <si>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</si>
  <si>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</si>
  <si>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</si>
  <si>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</si>
  <si>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</si>
  <si>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</si>
  <si>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</si>
  <si>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</si>
  <si>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</si>
  <si>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</si>
  <si>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</si>
  <si>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</si>
  <si>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</si>
  <si>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</si>
  <si>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</si>
  <si>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</si>
  <si>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</si>
  <si>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</si>
  <si>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</si>
  <si>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</si>
  <si>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</si>
  <si>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</si>
  <si>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</si>
  <si>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</si>
  <si>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</si>
  <si>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</si>
  <si>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</si>
  <si>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</si>
  <si>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</si>
  <si>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</si>
  <si>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</si>
  <si>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</si>
  <si>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</si>
  <si>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</si>
  <si>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</si>
  <si>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</si>
  <si>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</si>
  <si>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</si>
  <si>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</si>
  <si>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</si>
  <si>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</si>
  <si>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</si>
  <si>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</si>
  <si>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</si>
  <si>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</si>
  <si>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</si>
  <si>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</si>
  <si>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</si>
  <si>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</si>
  <si>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</si>
  <si>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</si>
  <si>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</si>
  <si>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</si>
  <si>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</si>
  <si>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</si>
  <si>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</si>
  <si>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</si>
  <si>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</si>
  <si>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</si>
  <si>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</si>
  <si>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</si>
  <si>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</si>
  <si>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</si>
  <si>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</si>
  <si>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</si>
  <si>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</si>
  <si>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</si>
  <si>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</si>
  <si>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</si>
  <si>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</si>
  <si>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</si>
  <si>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</si>
  <si>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</si>
  <si>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</si>
  <si>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</si>
  <si>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</si>
  <si>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</si>
  <si>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</si>
  <si>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</si>
  <si>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</si>
  <si>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</si>
  <si>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</si>
  <si>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</si>
  <si>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</si>
  <si>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</si>
  <si>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</si>
  <si>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</si>
  <si>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</si>
  <si>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</si>
  <si>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</si>
  <si>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</si>
  <si>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</si>
  <si>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</si>
  <si>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</si>
  <si>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</si>
  <si>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</si>
  <si>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</si>
  <si>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</si>
  <si>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</si>
  <si>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</si>
  <si>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</si>
  <si>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</si>
  <si>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</si>
  <si>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</si>
  <si>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</si>
  <si>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</si>
  <si>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</si>
  <si>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</si>
  <si>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</si>
  <si>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</si>
  <si>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</si>
  <si>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</si>
  <si>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</si>
  <si>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</si>
  <si>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</si>
  <si>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</si>
  <si>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</si>
  <si>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</si>
  <si>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</si>
  <si>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</si>
  <si>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</si>
  <si>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</si>
  <si>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</si>
  <si>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</si>
  <si>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</si>
  <si>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</si>
  <si>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</si>
  <si>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</si>
  <si>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</si>
  <si>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</si>
  <si>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</si>
  <si>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</si>
  <si>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</si>
  <si>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</si>
  <si>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</si>
  <si>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</si>
  <si>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</si>
  <si>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</si>
  <si>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</si>
  <si>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</si>
  <si>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</si>
  <si>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</si>
  <si>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</si>
  <si>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</si>
  <si>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</si>
  <si>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</si>
  <si>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</si>
  <si>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</si>
  <si>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</si>
  <si>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</si>
  <si>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</si>
  <si>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</si>
  <si>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</si>
  <si>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</si>
  <si>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</si>
  <si>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</si>
  <si>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</si>
  <si>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</si>
  <si>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</si>
  <si>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</si>
  <si>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</si>
  <si>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</si>
  <si>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</si>
  <si>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</si>
  <si>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</si>
  <si>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</si>
  <si>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</si>
  <si>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</si>
  <si>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</si>
  <si>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</si>
  <si>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</si>
  <si>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</si>
  <si>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</si>
  <si>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</si>
  <si>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</si>
  <si>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</si>
  <si>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</si>
  <si>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</si>
  <si>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</si>
  <si>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</si>
  <si>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</si>
  <si>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</si>
  <si>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</si>
  <si>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</si>
  <si>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</si>
  <si>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</si>
  <si>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</si>
  <si>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</si>
  <si>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</si>
  <si>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</si>
  <si>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</si>
  <si>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</si>
  <si>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</si>
  <si>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</si>
  <si>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</si>
  <si>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</si>
  <si>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</si>
  <si>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</si>
  <si>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</si>
  <si>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</si>
  <si>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</si>
  <si>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</si>
  <si>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</si>
  <si>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</si>
  <si>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</si>
  <si>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</si>
  <si>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</si>
  <si>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</si>
  <si>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</si>
  <si>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</si>
  <si>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</si>
  <si>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</si>
  <si>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</si>
  <si>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</si>
  <si>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</si>
  <si>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</si>
  <si>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</si>
  <si>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</si>
  <si>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</si>
  <si>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</si>
  <si>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</si>
  <si>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</si>
  <si>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</si>
  <si>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</si>
  <si>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</si>
  <si>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</si>
  <si>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</si>
  <si>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</si>
  <si>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</si>
  <si>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</si>
  <si>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</si>
  <si>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</si>
  <si>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</si>
  <si>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</si>
  <si>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</si>
  <si>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</si>
  <si>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</si>
  <si>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</si>
  <si>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</si>
  <si>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</si>
  <si>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</si>
  <si>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</si>
  <si>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</si>
  <si>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</si>
  <si>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</si>
  <si>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</si>
  <si>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</si>
  <si>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</si>
  <si>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</si>
  <si>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</si>
  <si>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</si>
  <si>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</si>
  <si>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</si>
  <si>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</si>
  <si>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</si>
  <si>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</si>
  <si>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</si>
  <si>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</si>
  <si>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</si>
  <si>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</si>
  <si>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</si>
  <si>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</si>
  <si>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</si>
  <si>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</si>
  <si>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</si>
  <si>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</si>
  <si>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</si>
  <si>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</si>
  <si>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</si>
  <si>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</si>
  <si>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</si>
  <si>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</si>
  <si>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</si>
  <si>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</si>
  <si>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</si>
  <si>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</si>
  <si>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</si>
  <si>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</si>
  <si>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</si>
  <si>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</si>
  <si>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</si>
  <si>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</si>
  <si>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</si>
  <si>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</si>
  <si>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</si>
  <si>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</si>
  <si>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</si>
  <si>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</si>
  <si>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</si>
  <si>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</si>
  <si>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</si>
  <si>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</si>
  <si>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</si>
  <si>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</si>
  <si>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</si>
  <si>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</si>
  <si>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</si>
  <si>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</si>
  <si>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</si>
  <si>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</si>
  <si>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</si>
  <si>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</si>
  <si>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</si>
  <si>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</si>
  <si>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</si>
  <si>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</si>
  <si>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</si>
  <si>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</si>
  <si>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</si>
  <si>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</si>
  <si>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</si>
  <si>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</si>
  <si>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</si>
  <si>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</si>
  <si>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</si>
  <si>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</si>
  <si>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</si>
  <si>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</si>
  <si>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</si>
  <si>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</si>
  <si>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</si>
  <si>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</si>
  <si>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</si>
  <si>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</si>
  <si>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</si>
  <si>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</si>
  <si>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</si>
  <si>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</si>
  <si>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</si>
  <si>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</si>
  <si>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</si>
  <si>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</si>
  <si>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</si>
  <si>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</si>
  <si>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</si>
  <si>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</si>
  <si>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</si>
  <si>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</si>
  <si>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</si>
  <si>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</si>
  <si>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</si>
  <si>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</si>
  <si>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</si>
  <si>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</si>
  <si>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</si>
  <si>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</si>
  <si>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</si>
  <si>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</si>
  <si>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</si>
  <si>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</si>
  <si>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</si>
  <si>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</si>
  <si>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</si>
  <si>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</si>
  <si>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</si>
  <si>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</si>
  <si>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</si>
  <si>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</si>
  <si>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</si>
  <si>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</si>
  <si>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</si>
  <si>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</si>
  <si>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</si>
  <si>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</si>
  <si>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</si>
  <si>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</si>
  <si>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</si>
  <si>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</si>
  <si>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</si>
  <si>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</si>
  <si>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</si>
  <si>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</si>
  <si>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</si>
  <si>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</si>
  <si>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</si>
  <si>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</si>
  <si>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</si>
  <si>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</si>
  <si>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</si>
  <si>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</si>
  <si>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</si>
  <si>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</si>
  <si>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</si>
  <si>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</si>
  <si>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</si>
  <si>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</si>
  <si>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</si>
  <si>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</si>
  <si>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</si>
  <si>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</si>
  <si>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</si>
  <si>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</si>
  <si>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</si>
  <si>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</si>
  <si>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</si>
  <si>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</si>
  <si>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</si>
  <si>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</si>
  <si>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</si>
  <si>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</si>
  <si>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</si>
  <si>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</si>
  <si>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</si>
  <si>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</si>
  <si>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</si>
  <si>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</si>
  <si>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</si>
  <si>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</si>
  <si>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</si>
  <si>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</si>
  <si>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</si>
  <si>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</si>
  <si>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</si>
  <si>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</si>
  <si>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</si>
  <si>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</si>
  <si>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</si>
  <si>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</si>
  <si>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</si>
  <si>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</si>
  <si>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</si>
  <si>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</si>
  <si>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</si>
  <si>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</si>
  <si>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</si>
  <si>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</si>
  <si>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</si>
  <si>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</si>
  <si>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</si>
  <si>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</si>
  <si>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</si>
  <si>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</si>
  <si>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</si>
  <si>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</si>
  <si>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</si>
  <si>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</si>
  <si>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</si>
  <si>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</si>
  <si>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</si>
  <si>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</si>
  <si>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</si>
  <si>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</si>
  <si>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</si>
  <si>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</si>
  <si>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</si>
  <si>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</si>
  <si>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</si>
  <si>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</si>
  <si>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</si>
  <si>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</si>
  <si>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</si>
  <si>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</si>
  <si>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</si>
  <si>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</si>
  <si>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</si>
  <si>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</si>
  <si>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</si>
  <si>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</si>
  <si>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</si>
  <si>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</si>
  <si>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</si>
  <si>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</si>
  <si>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</si>
  <si>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</si>
  <si>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</si>
  <si>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</si>
  <si>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</si>
  <si>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</si>
  <si>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</si>
  <si>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</si>
  <si>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</si>
  <si>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</si>
  <si>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</si>
  <si>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</si>
  <si>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</si>
  <si>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</si>
  <si>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</si>
  <si>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</si>
  <si>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</si>
  <si>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</si>
  <si>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</si>
  <si>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</si>
  <si>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</si>
  <si>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</si>
  <si>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</si>
  <si>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</si>
  <si>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</si>
  <si>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</si>
  <si>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</si>
  <si>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</si>
  <si>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</si>
  <si>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</si>
  <si>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</si>
  <si>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</si>
  <si>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</si>
  <si>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</si>
  <si>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</si>
  <si>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</si>
  <si>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</si>
  <si>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</si>
  <si>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</si>
  <si>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</si>
  <si>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</si>
  <si>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</si>
  <si>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</si>
  <si>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</si>
  <si>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</si>
  <si>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</si>
  <si>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</si>
  <si>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</si>
  <si>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</si>
  <si>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</si>
  <si>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</si>
  <si>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</si>
  <si>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</si>
  <si>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</si>
  <si>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</si>
  <si>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</si>
  <si>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</si>
  <si>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</si>
  <si>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</si>
  <si>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</si>
  <si>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</si>
  <si>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</si>
  <si>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</si>
  <si>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</si>
  <si>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</si>
  <si>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</si>
  <si>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</si>
  <si>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</si>
  <si>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</si>
  <si>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</si>
  <si>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</si>
  <si>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</si>
  <si>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</si>
  <si>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</si>
  <si>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</si>
  <si>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</si>
  <si>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</si>
  <si>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</si>
  <si>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</si>
  <si>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</si>
  <si>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</si>
  <si>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</si>
  <si>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</si>
  <si>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</si>
  <si>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</si>
  <si>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</si>
  <si>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</si>
  <si>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</si>
  <si>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</si>
  <si>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</si>
  <si>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</si>
  <si>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</si>
  <si>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</si>
  <si>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</si>
  <si>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</si>
  <si>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</si>
  <si>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</si>
  <si>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</si>
  <si>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</si>
  <si>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</si>
  <si>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</si>
  <si>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</si>
  <si>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</si>
  <si>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</si>
  <si>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</si>
  <si>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</si>
  <si>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</si>
  <si>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</si>
  <si>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</si>
  <si>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</si>
  <si>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</si>
  <si>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</si>
  <si>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</si>
  <si>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</si>
  <si>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</si>
  <si>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</si>
  <si>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</si>
  <si>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</si>
  <si>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</si>
  <si>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</si>
  <si>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</si>
  <si>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</si>
  <si>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</si>
  <si>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</si>
  <si>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</si>
  <si>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</si>
  <si>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</si>
  <si>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</si>
  <si>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</si>
  <si>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</si>
  <si>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</si>
  <si>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</si>
  <si>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</si>
  <si>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</si>
  <si>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</si>
  <si>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</si>
  <si>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</si>
  <si>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</si>
  <si>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</si>
  <si>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</si>
  <si>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</si>
  <si>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</si>
  <si>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</si>
  <si>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</si>
  <si>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</si>
  <si>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</si>
  <si>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</si>
  <si>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</si>
  <si>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</si>
  <si>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</si>
  <si>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</si>
  <si>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</si>
  <si>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</si>
  <si>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</si>
  <si>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</si>
  <si>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</si>
  <si>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</si>
  <si>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</si>
  <si>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</si>
  <si>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</si>
  <si>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</si>
  <si>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</si>
  <si>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</si>
  <si>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</si>
  <si>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</si>
  <si>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</si>
  <si>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</si>
  <si>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</si>
  <si>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</si>
  <si>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</si>
  <si>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</si>
  <si>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</si>
  <si>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</si>
  <si>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</si>
  <si>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</si>
  <si>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</si>
  <si>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</si>
  <si>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</si>
  <si>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</si>
  <si>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</si>
  <si>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</si>
  <si>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</si>
  <si>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</si>
  <si>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</si>
  <si>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</si>
  <si>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</si>
  <si>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</si>
  <si>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</si>
  <si>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</si>
  <si>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</si>
  <si>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</si>
  <si>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</si>
  <si>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</si>
  <si>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</si>
  <si>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</si>
  <si>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</si>
  <si>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</si>
  <si>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</si>
  <si>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</si>
  <si>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</si>
  <si>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</si>
  <si>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</si>
  <si>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</si>
  <si>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</si>
  <si>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</si>
  <si>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</si>
  <si>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</si>
  <si>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</si>
  <si>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</si>
  <si>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</si>
  <si>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</si>
  <si>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</si>
  <si>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</si>
  <si>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</si>
  <si>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</si>
  <si>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</si>
  <si>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</si>
  <si>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</si>
  <si>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</si>
  <si>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</si>
  <si>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</si>
  <si>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</si>
  <si>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</si>
  <si>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</si>
  <si>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</si>
  <si>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</si>
  <si>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</si>
  <si>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</si>
  <si>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</si>
  <si>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</si>
  <si>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</si>
  <si>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</si>
  <si>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</si>
  <si>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</si>
  <si>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</si>
  <si>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</si>
  <si>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</si>
  <si>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</si>
  <si>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</si>
  <si>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</si>
  <si>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</si>
  <si>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</si>
  <si>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</si>
  <si>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</si>
  <si>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</si>
  <si>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</si>
  <si>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</si>
  <si>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</si>
  <si>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</si>
  <si>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</si>
  <si>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</si>
  <si>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</si>
  <si>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</si>
  <si>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</si>
  <si>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</si>
  <si>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</si>
  <si>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</si>
  <si>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</si>
  <si>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</si>
  <si>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</si>
  <si>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</si>
  <si>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</si>
  <si>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</si>
  <si>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</si>
  <si>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</si>
  <si>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</si>
  <si>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</si>
  <si>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</si>
  <si>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</si>
  <si>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</si>
  <si>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</si>
  <si>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</si>
  <si>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</si>
  <si>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</si>
  <si>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</si>
  <si>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</si>
  <si>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</si>
  <si>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</si>
  <si>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</si>
  <si>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</si>
  <si>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</si>
  <si>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</si>
  <si>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</si>
  <si>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</si>
  <si>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</si>
  <si>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</si>
  <si>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</si>
  <si>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</si>
  <si>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</si>
  <si>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</si>
  <si>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</si>
  <si>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</si>
  <si>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</si>
  <si>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</si>
  <si>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</si>
  <si>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</si>
  <si>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</si>
  <si>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</si>
  <si>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</si>
  <si>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</si>
  <si>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</si>
  <si>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</si>
  <si>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</si>
  <si>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</si>
  <si>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</si>
  <si>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</si>
  <si>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</si>
  <si>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</si>
  <si>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</si>
  <si>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</si>
  <si>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</si>
  <si>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</si>
  <si>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</si>
  <si>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</si>
  <si>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</si>
  <si>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</si>
  <si>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</si>
  <si>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</si>
  <si>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</si>
  <si>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</si>
  <si>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</si>
  <si>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</si>
  <si>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</si>
  <si>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</si>
  <si>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</si>
  <si>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</si>
  <si>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</si>
  <si>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</si>
  <si>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</si>
  <si>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</si>
  <si>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</si>
  <si>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</si>
  <si>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</si>
  <si>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</si>
  <si>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</si>
  <si>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</si>
  <si>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</si>
  <si>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</si>
  <si>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</si>
  <si>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</si>
  <si>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</si>
  <si>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</si>
  <si>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</si>
  <si>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</si>
  <si>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</si>
  <si>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</si>
  <si>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</si>
  <si>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</si>
  <si>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</si>
  <si>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</si>
  <si>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</si>
  <si>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</si>
  <si>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</si>
  <si>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</si>
  <si>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</si>
  <si>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</si>
  <si>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</si>
  <si>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</si>
  <si>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</si>
  <si>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</si>
  <si>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</si>
  <si>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</si>
  <si>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</si>
  <si>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</si>
  <si>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</si>
  <si>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</si>
  <si>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</si>
  <si>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</si>
  <si>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</si>
  <si>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</si>
  <si>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</si>
  <si>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</si>
  <si>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</si>
  <si>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</si>
  <si>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</si>
  <si>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</si>
  <si>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</si>
  <si>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</si>
  <si>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</si>
  <si>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</si>
  <si>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</si>
  <si>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</si>
  <si>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</si>
  <si>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</si>
  <si>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</si>
  <si>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</si>
  <si>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</si>
  <si>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</si>
  <si>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</si>
  <si>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</si>
  <si>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</si>
  <si>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</si>
  <si>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</si>
  <si>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</si>
  <si>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</si>
  <si>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</si>
  <si>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</si>
  <si>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</si>
  <si>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</si>
  <si>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</si>
  <si>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</si>
  <si>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</si>
  <si>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</si>
  <si>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</si>
  <si>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</si>
  <si>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</si>
  <si>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</si>
  <si>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</si>
  <si>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</si>
  <si>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</si>
  <si>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</si>
  <si>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</si>
  <si>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</si>
  <si>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</si>
  <si>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</si>
  <si>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</si>
  <si>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</si>
  <si>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</si>
  <si>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</si>
  <si>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</si>
  <si>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</si>
  <si>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</si>
  <si>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</si>
  <si>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</si>
  <si>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</si>
  <si>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</si>
  <si>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</si>
  <si>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</si>
  <si>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</si>
  <si>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</si>
  <si>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</si>
  <si>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</si>
  <si>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</si>
  <si>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</si>
  <si>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</si>
  <si>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</si>
  <si>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</si>
  <si>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</si>
  <si>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</si>
  <si>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</si>
  <si>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</si>
  <si>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</si>
  <si>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</si>
  <si>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</si>
  <si>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</si>
  <si>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</si>
  <si>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</si>
  <si>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</si>
  <si>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</si>
  <si>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</si>
  <si>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</si>
  <si>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</si>
  <si>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</si>
  <si>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</si>
  <si>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</si>
  <si>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</si>
  <si>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</si>
  <si>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</si>
  <si>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</si>
  <si>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</si>
  <si>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</si>
  <si>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</si>
  <si>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</si>
  <si>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</si>
  <si>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</si>
  <si>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</si>
  <si>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</si>
  <si>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</si>
  <si>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</si>
  <si>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</si>
  <si>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</si>
  <si>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</si>
  <si>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</si>
  <si>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</si>
  <si>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</si>
  <si>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</si>
  <si>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</si>
  <si>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</si>
  <si>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</si>
  <si>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</si>
  <si>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</si>
  <si>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</si>
  <si>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</si>
  <si>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</si>
  <si>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</si>
  <si>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</si>
  <si>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</si>
  <si>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</si>
  <si>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</si>
  <si>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</si>
  <si>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</si>
  <si>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</si>
  <si>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</si>
  <si>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</si>
  <si>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</si>
  <si>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</si>
  <si>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</si>
  <si>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</si>
  <si>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</si>
  <si>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</si>
  <si>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</si>
  <si>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</si>
  <si>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</si>
  <si>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</si>
  <si>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</si>
  <si>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</si>
  <si>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</si>
  <si>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</si>
  <si>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</si>
  <si>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</si>
  <si>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</si>
  <si>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</si>
  <si>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</si>
  <si>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</si>
  <si>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</si>
  <si>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</si>
  <si>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</si>
  <si>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</si>
  <si>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</si>
  <si>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</si>
  <si>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</si>
  <si>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</si>
  <si>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</si>
  <si>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</si>
  <si>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</si>
  <si>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</si>
  <si>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</si>
  <si>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</si>
  <si>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</si>
  <si>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</si>
  <si>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</si>
  <si>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</si>
  <si>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</si>
  <si>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</si>
  <si>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</si>
  <si>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</si>
  <si>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</si>
  <si>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</si>
  <si>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</si>
  <si>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</si>
  <si>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</si>
  <si>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</si>
  <si>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</si>
  <si>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</si>
  <si>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</si>
  <si>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</si>
  <si>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</si>
  <si>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</si>
  <si>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</si>
  <si>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</si>
  <si>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</si>
  <si>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</si>
  <si>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</si>
  <si>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</si>
  <si>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</si>
  <si>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</si>
  <si>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</si>
  <si>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</si>
  <si>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</si>
  <si>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</si>
  <si>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</si>
  <si>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</si>
  <si>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</si>
  <si>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</si>
  <si>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</si>
  <si>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</si>
  <si>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</si>
  <si>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</si>
  <si>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</si>
  <si>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</si>
  <si>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</si>
  <si>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</si>
  <si>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</si>
  <si>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</si>
  <si>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</si>
  <si>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</si>
  <si>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</si>
  <si>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</si>
  <si>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</si>
  <si>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</si>
  <si>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</si>
  <si>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</si>
  <si>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</si>
  <si>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</si>
  <si>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</si>
  <si>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</si>
  <si>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</si>
  <si>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</si>
  <si>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</si>
  <si>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</si>
  <si>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</si>
  <si>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</si>
  <si>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</si>
  <si>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</si>
  <si>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</si>
  <si>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</si>
  <si>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</si>
  <si>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</si>
  <si>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</si>
  <si>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</si>
  <si>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</si>
  <si>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</si>
  <si>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</si>
  <si>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</si>
  <si>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</si>
  <si>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</si>
  <si>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</si>
  <si>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</si>
  <si>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</si>
  <si>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</si>
  <si>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</si>
  <si>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</si>
  <si>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</si>
  <si>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</si>
  <si>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</si>
  <si>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</si>
  <si>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</si>
  <si>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</si>
  <si>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</si>
  <si>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</si>
  <si>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</si>
  <si>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</si>
  <si>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</si>
  <si>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</si>
  <si>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</si>
  <si>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</si>
  <si>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</si>
  <si>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</si>
  <si>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</si>
  <si>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</si>
  <si>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</si>
  <si>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</si>
  <si>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</si>
  <si>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</si>
  <si>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</si>
  <si>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</si>
  <si>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</si>
  <si>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</si>
  <si>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</si>
  <si>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</si>
  <si>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</si>
  <si>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</si>
  <si>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</si>
  <si>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</si>
  <si>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</si>
  <si>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</si>
  <si>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</si>
  <si>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</si>
  <si>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</si>
  <si>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</si>
  <si>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</si>
  <si>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</si>
  <si>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</si>
  <si>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</si>
  <si>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</si>
  <si>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</si>
  <si>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</si>
  <si>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</si>
  <si>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</si>
  <si>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</si>
  <si>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</si>
  <si>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</si>
  <si>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</si>
  <si>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</si>
  <si>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</si>
  <si>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</si>
  <si>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</si>
  <si>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</si>
  <si>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</si>
  <si>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</si>
  <si>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</si>
  <si>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</si>
  <si>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</si>
  <si>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</si>
  <si>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</si>
  <si>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</si>
  <si>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</si>
  <si>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</si>
  <si>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</si>
  <si>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</si>
  <si>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</si>
  <si>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</si>
  <si>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</si>
  <si>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</si>
  <si>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</si>
  <si>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</si>
  <si>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</si>
  <si>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</si>
  <si>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</si>
  <si>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</si>
  <si>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</si>
  <si>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</si>
  <si>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</si>
  <si>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</si>
  <si>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</si>
  <si>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</si>
  <si>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</si>
  <si>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</si>
  <si>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</si>
  <si>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</si>
  <si>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</si>
  <si>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</si>
  <si>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</si>
  <si>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</si>
  <si>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</si>
  <si>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</si>
  <si>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</si>
  <si>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</si>
  <si>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</si>
  <si>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</si>
  <si>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</si>
  <si>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</si>
  <si>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</si>
  <si>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</si>
  <si>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</si>
  <si>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</si>
  <si>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</si>
  <si>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</si>
  <si>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</si>
  <si>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</si>
  <si>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</si>
  <si>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</si>
  <si>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</si>
  <si>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</si>
  <si>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</si>
  <si>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</si>
  <si>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</si>
  <si>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</si>
  <si>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</si>
  <si>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</si>
  <si>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</si>
  <si>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</si>
  <si>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</si>
  <si>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</si>
  <si>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</si>
  <si>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</si>
  <si>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</si>
  <si>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</si>
  <si>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</si>
  <si>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</si>
  <si>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</si>
  <si>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</si>
  <si>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</si>
  <si>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</si>
  <si>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</si>
  <si>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</si>
  <si>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</si>
  <si>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</si>
  <si>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</si>
  <si>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</si>
  <si>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</si>
  <si>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</si>
  <si>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</si>
  <si>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</si>
  <si>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</si>
  <si>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</si>
  <si>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</si>
  <si>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</si>
  <si>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</si>
  <si>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</si>
  <si>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</si>
  <si>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</si>
  <si>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</si>
  <si>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</si>
  <si>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</si>
  <si>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</si>
  <si>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</si>
  <si>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</si>
  <si>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</si>
  <si>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</si>
  <si>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</si>
  <si>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</si>
  <si>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</si>
  <si>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</si>
  <si>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</si>
  <si>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</si>
  <si>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</si>
  <si>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</si>
  <si>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</si>
  <si>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</si>
  <si>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</si>
  <si>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</si>
  <si>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</si>
  <si>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</si>
  <si>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</si>
  <si>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</si>
  <si>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</si>
  <si>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</si>
  <si>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</si>
  <si>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</si>
  <si>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</si>
  <si>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</si>
  <si>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</si>
  <si>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</si>
  <si>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</si>
  <si>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</si>
  <si>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</si>
  <si>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</si>
  <si>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</si>
  <si>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</si>
  <si>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</si>
  <si>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</si>
  <si>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</si>
  <si>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</si>
  <si>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</si>
  <si>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</si>
  <si>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</si>
  <si>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</si>
  <si>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</si>
  <si>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</si>
  <si>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</si>
  <si>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</si>
  <si>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</si>
  <si>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</si>
  <si>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</si>
  <si>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</si>
  <si>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</si>
  <si>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</si>
  <si>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</si>
  <si>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</si>
  <si>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</si>
  <si>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</si>
  <si>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</si>
  <si>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</si>
  <si>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</si>
  <si>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</si>
  <si>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</si>
  <si>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</si>
  <si>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</si>
  <si>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</si>
  <si>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</si>
  <si>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</si>
  <si>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</si>
  <si>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</si>
  <si>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</si>
  <si>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</si>
  <si>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</si>
  <si>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</si>
  <si>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</si>
  <si>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</si>
  <si>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</si>
  <si>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</si>
  <si>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</si>
  <si>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</si>
  <si>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</si>
  <si>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</si>
  <si>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</si>
  <si>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</si>
  <si>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</si>
  <si>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</si>
  <si>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</si>
  <si>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</si>
  <si>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</si>
  <si>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</si>
  <si>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</si>
  <si>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</si>
  <si>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</si>
  <si>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</si>
  <si>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</si>
  <si>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</si>
  <si>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</si>
  <si>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</si>
  <si>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</si>
  <si>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</si>
  <si>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</si>
  <si>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</si>
  <si>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</si>
  <si>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</si>
  <si>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</si>
  <si>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</si>
  <si>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</si>
  <si>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</si>
  <si>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</si>
  <si>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</si>
  <si>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</si>
  <si>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</si>
  <si>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</si>
  <si>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</si>
  <si>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</si>
  <si>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</si>
  <si>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</si>
  <si>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</si>
  <si>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</si>
  <si>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</si>
  <si>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</si>
  <si>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</si>
  <si>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</si>
  <si>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</si>
  <si>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</si>
  <si>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</si>
  <si>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</si>
  <si>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</si>
  <si>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</si>
  <si>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</si>
  <si>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</si>
  <si>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</si>
  <si>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</si>
  <si>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</si>
  <si>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</si>
  <si>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</si>
  <si>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</si>
  <si>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</si>
  <si>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</si>
  <si>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</si>
  <si>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</si>
  <si>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</si>
  <si>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</si>
  <si>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</si>
  <si>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</si>
  <si>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</si>
  <si>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</si>
  <si>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</si>
  <si>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</si>
  <si>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</si>
  <si>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</si>
  <si>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</si>
  <si>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</si>
  <si>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</si>
  <si>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</si>
  <si>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</si>
  <si>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</si>
  <si>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</si>
  <si>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</si>
  <si>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</si>
  <si>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</si>
  <si>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</si>
  <si>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</si>
  <si>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</si>
  <si>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</si>
  <si>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</si>
  <si>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</si>
  <si>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</si>
  <si>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</si>
  <si>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</si>
  <si>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</si>
  <si>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</si>
  <si>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</si>
  <si>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</si>
  <si>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</si>
  <si>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</si>
  <si>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</si>
  <si>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</si>
  <si>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</si>
  <si>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</si>
  <si>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</si>
  <si>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</si>
  <si>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</si>
  <si>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</si>
  <si>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</si>
  <si>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</si>
  <si>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</si>
  <si>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</si>
  <si>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</si>
  <si>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</si>
  <si>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</si>
  <si>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</si>
  <si>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</si>
  <si>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</si>
  <si>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</si>
  <si>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</si>
  <si>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</si>
  <si>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</si>
  <si>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</si>
  <si>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</si>
  <si>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</si>
  <si>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</si>
  <si>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</si>
  <si>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</si>
  <si>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</si>
  <si>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</si>
  <si>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</si>
  <si>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</si>
  <si>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</si>
  <si>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</si>
  <si>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</si>
  <si>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</si>
  <si>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</si>
  <si>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</si>
  <si>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</si>
  <si>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</si>
  <si>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</si>
  <si>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</si>
  <si>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</si>
  <si>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</si>
  <si>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</si>
  <si>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</si>
  <si>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</si>
  <si>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</si>
  <si>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</si>
  <si>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</si>
  <si>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</si>
  <si>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</si>
  <si>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</si>
  <si>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</si>
  <si>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</si>
  <si>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</si>
  <si>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</si>
  <si>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</si>
  <si>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</si>
  <si>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</si>
  <si>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</si>
  <si>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</si>
  <si>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</si>
  <si>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</si>
  <si>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</si>
  <si>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</si>
  <si>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</si>
  <si>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</si>
  <si>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</si>
  <si>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</si>
  <si>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</si>
  <si>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</si>
  <si>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</si>
  <si>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</si>
  <si>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</si>
  <si>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</si>
  <si>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</si>
  <si>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</si>
  <si>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</si>
  <si>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</si>
  <si>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</si>
  <si>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</si>
  <si>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</si>
  <si>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</si>
  <si>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</si>
  <si>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</si>
  <si>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</si>
  <si>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</si>
  <si>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</si>
  <si>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</si>
  <si>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</si>
  <si>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</si>
  <si>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</si>
  <si>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</si>
  <si>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</si>
  <si>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</si>
  <si>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</si>
  <si>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</si>
  <si>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</si>
  <si>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</si>
  <si>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</si>
  <si>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</si>
  <si>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</si>
  <si>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</si>
  <si>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</si>
  <si>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</si>
  <si>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</si>
  <si>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</si>
  <si>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</si>
  <si>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</si>
  <si>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</si>
  <si>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</si>
  <si>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</si>
  <si>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</si>
  <si>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</si>
  <si>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</si>
  <si>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</si>
  <si>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</si>
  <si>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</si>
  <si>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</si>
  <si>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</si>
  <si>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</si>
  <si>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</si>
  <si>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</si>
  <si>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</si>
  <si>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</si>
  <si>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</si>
  <si>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</si>
  <si>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</si>
  <si>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</si>
  <si>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</si>
  <si>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</si>
  <si>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</si>
  <si>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</si>
  <si>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</si>
  <si>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</si>
  <si>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</si>
  <si>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</si>
  <si>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</si>
  <si>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</si>
  <si>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</si>
  <si>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</si>
  <si>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</si>
  <si>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</si>
  <si>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</si>
  <si>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</si>
  <si>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</si>
  <si>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</si>
  <si>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</si>
  <si>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</si>
  <si>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</si>
  <si>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</si>
  <si>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</si>
  <si>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</si>
  <si>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</si>
  <si>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</si>
  <si>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</si>
  <si>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</si>
  <si>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</si>
  <si>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</si>
  <si>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</si>
  <si>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</si>
  <si>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</si>
  <si>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</si>
  <si>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</si>
  <si>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</si>
  <si>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</si>
  <si>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</si>
  <si>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</si>
  <si>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</si>
  <si>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</si>
  <si>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</si>
  <si>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</si>
  <si>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</si>
  <si>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</si>
  <si>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</si>
  <si>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</si>
  <si>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</si>
  <si>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</si>
  <si>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</si>
  <si>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</si>
  <si>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</si>
  <si>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</si>
  <si>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</si>
  <si>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</si>
  <si>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</si>
  <si>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</si>
  <si>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</si>
  <si>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</si>
  <si>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</si>
  <si>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</si>
  <si>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</si>
  <si>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</si>
  <si>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</si>
  <si>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</si>
  <si>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</si>
  <si>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</si>
  <si>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</si>
  <si>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</si>
  <si>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</si>
  <si>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</si>
  <si>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</si>
  <si>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</si>
  <si>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</si>
  <si>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</si>
  <si>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</si>
  <si>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</si>
  <si>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</si>
  <si>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</si>
  <si>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</si>
  <si>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</si>
  <si>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</si>
  <si>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</si>
  <si>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</si>
  <si>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</si>
  <si>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</si>
  <si>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</si>
  <si>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</si>
  <si>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</si>
  <si>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</si>
  <si>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</si>
  <si>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</si>
  <si>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</si>
  <si>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</si>
  <si>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</si>
  <si>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</si>
  <si>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</si>
  <si>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</si>
  <si>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</si>
  <si>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</si>
  <si>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</si>
  <si>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</si>
  <si>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</si>
  <si>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</si>
  <si>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</si>
  <si>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</si>
  <si>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</si>
  <si>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</si>
  <si>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</si>
  <si>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</si>
  <si>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</si>
  <si>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</si>
  <si>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</si>
  <si>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</si>
  <si>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</si>
  <si>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</si>
  <si>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</si>
  <si>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</si>
  <si>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</si>
  <si>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</si>
  <si>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</si>
  <si>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</si>
  <si>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</si>
  <si>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</si>
  <si>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</si>
  <si>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</si>
  <si>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</si>
  <si>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</si>
  <si>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</si>
  <si>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</si>
  <si>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</si>
  <si>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</si>
  <si>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</si>
  <si>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</si>
  <si>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</si>
  <si>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</si>
  <si>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</si>
  <si>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</si>
  <si>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</si>
  <si>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</si>
  <si>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</si>
  <si>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</si>
  <si>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</si>
  <si>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</si>
  <si>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</si>
  <si>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</si>
  <si>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</si>
  <si>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</si>
  <si>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</si>
  <si>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</si>
  <si>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</si>
  <si>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</si>
  <si>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</si>
  <si>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</si>
  <si>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</si>
  <si>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</si>
  <si>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</si>
  <si>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</si>
  <si>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</si>
  <si>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</si>
  <si>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</si>
  <si>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</si>
  <si>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</si>
  <si>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</si>
  <si>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</si>
  <si>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</si>
  <si>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</si>
  <si>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</si>
  <si>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</si>
  <si>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</si>
  <si>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</si>
  <si>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</si>
  <si>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</si>
  <si>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</si>
  <si>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</si>
  <si>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</si>
  <si>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</si>
  <si>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</si>
  <si>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</si>
  <si>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</si>
  <si>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</si>
  <si>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</si>
  <si>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</si>
  <si>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</si>
  <si>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</si>
  <si>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</si>
  <si>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</si>
  <si>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</si>
  <si>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</si>
  <si>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</si>
  <si>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</si>
  <si>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</si>
  <si>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</si>
  <si>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</si>
  <si>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</si>
  <si>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</si>
  <si>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</si>
  <si>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</si>
  <si>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</si>
  <si>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</si>
  <si>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</si>
  <si>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</si>
  <si>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</si>
  <si>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</si>
  <si>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</si>
  <si>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</si>
  <si>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</si>
  <si>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</si>
  <si>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</si>
  <si>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</si>
  <si>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</si>
  <si>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</si>
  <si>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</si>
  <si>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</si>
  <si>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</si>
  <si>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</si>
  <si>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</si>
  <si>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</si>
  <si>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</si>
  <si>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</si>
  <si>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</si>
  <si>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</si>
  <si>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</si>
  <si>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</si>
  <si>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</si>
  <si>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</si>
  <si>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</si>
  <si>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</si>
  <si>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</si>
  <si>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</si>
  <si>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</si>
  <si>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</si>
  <si>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</si>
  <si>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</si>
  <si>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</si>
  <si>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</si>
  <si>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</si>
  <si>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</si>
  <si>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</si>
  <si>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</si>
  <si>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</si>
  <si>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</si>
  <si>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</si>
  <si>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</si>
  <si>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</si>
  <si>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</si>
  <si>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</si>
  <si>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</si>
  <si>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</si>
  <si>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</si>
  <si>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</si>
  <si>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</si>
  <si>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</si>
  <si>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</si>
  <si>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</si>
  <si>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</si>
  <si>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</si>
  <si>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</si>
  <si>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</si>
  <si>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</si>
  <si>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</si>
  <si>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</si>
  <si>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</si>
  <si>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</si>
  <si>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</si>
  <si>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</si>
  <si>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</si>
  <si>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</si>
  <si>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</si>
  <si>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</si>
  <si>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</si>
  <si>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</si>
  <si>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</si>
  <si>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</si>
  <si>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</si>
  <si>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</si>
  <si>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</si>
  <si>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</si>
  <si>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</si>
  <si>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</si>
  <si>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</si>
  <si>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</si>
  <si>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</si>
  <si>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</si>
  <si>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</si>
  <si>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</si>
  <si>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</si>
  <si>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</si>
  <si>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</si>
  <si>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</si>
  <si>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</si>
  <si>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</si>
  <si>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</si>
  <si>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</si>
  <si>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</si>
  <si>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</si>
  <si>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</si>
  <si>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</si>
  <si>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</si>
  <si>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</si>
  <si>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</si>
  <si>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</si>
  <si>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</si>
  <si>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</si>
  <si>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</si>
  <si>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</si>
  <si>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</si>
  <si>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</si>
  <si>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</si>
  <si>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</si>
  <si>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</si>
  <si>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</si>
  <si>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</si>
  <si>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</si>
  <si>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</si>
  <si>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</si>
  <si>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</si>
  <si>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</si>
  <si>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</si>
  <si>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</si>
  <si>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</si>
  <si>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</si>
  <si>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</si>
  <si>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</si>
  <si>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</si>
  <si>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</si>
  <si>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</si>
  <si>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</si>
  <si>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</si>
  <si>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</si>
  <si>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</si>
  <si>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</si>
  <si>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</si>
  <si>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</si>
  <si>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</si>
  <si>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</si>
  <si>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</si>
  <si>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</si>
  <si>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</si>
  <si>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</si>
  <si>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</si>
  <si>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</si>
  <si>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</si>
  <si>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</si>
  <si>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</si>
  <si>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</si>
  <si>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</si>
  <si>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</si>
  <si>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</si>
  <si>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</si>
  <si>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</si>
  <si>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</si>
  <si>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</si>
  <si>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</si>
  <si>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</si>
  <si>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</si>
  <si>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</si>
  <si>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</si>
  <si>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</si>
  <si>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</si>
  <si>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</si>
  <si>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</si>
  <si>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</si>
  <si>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</si>
  <si>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</si>
  <si>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</si>
  <si>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</si>
  <si>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</si>
  <si>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</si>
  <si>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</si>
  <si>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</si>
  <si>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</si>
  <si>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</si>
  <si>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</si>
  <si>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</si>
  <si>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</si>
  <si>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</si>
  <si>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</si>
  <si>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</si>
  <si>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</si>
  <si>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</si>
  <si>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</si>
  <si>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</si>
  <si>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</si>
  <si>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</si>
  <si>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</si>
  <si>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</si>
  <si>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</si>
  <si>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</si>
  <si>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</si>
  <si>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</si>
  <si>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</si>
  <si>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</si>
  <si>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</si>
  <si>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</si>
  <si>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</si>
  <si>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</si>
  <si>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</si>
  <si>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</si>
  <si>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</si>
  <si>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</si>
  <si>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</si>
  <si>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</si>
  <si>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</si>
  <si>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</si>
  <si>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</si>
  <si>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</si>
  <si>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</si>
  <si>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</si>
  <si>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</si>
  <si>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</si>
  <si>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</si>
  <si>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</si>
  <si>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</si>
  <si>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</si>
  <si>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</si>
  <si>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</si>
  <si>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</si>
  <si>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</si>
  <si>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</si>
  <si>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</si>
  <si>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</si>
  <si>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</si>
  <si>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</si>
  <si>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</si>
  <si>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</si>
  <si>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</si>
  <si>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</si>
  <si>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</si>
  <si>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</si>
  <si>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</si>
  <si>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</si>
  <si>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</si>
  <si>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</si>
  <si>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</si>
  <si>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</si>
  <si>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</si>
  <si>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</si>
  <si>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</si>
  <si>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</si>
  <si>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</si>
  <si>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</si>
  <si>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</si>
  <si>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</si>
  <si>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</si>
  <si>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</si>
  <si>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</si>
  <si>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</si>
  <si>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</si>
  <si>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</si>
  <si>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</si>
  <si>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</si>
  <si>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</si>
  <si>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</si>
  <si>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</si>
  <si>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</si>
  <si>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</si>
  <si>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</si>
  <si>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</si>
  <si>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</si>
  <si>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</si>
  <si>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</si>
  <si>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</si>
  <si>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</si>
  <si>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</si>
  <si>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</si>
  <si>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</si>
  <si>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</si>
  <si>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</si>
  <si>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</si>
  <si>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</si>
  <si>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</si>
  <si>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</si>
  <si>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</si>
  <si>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</si>
  <si>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</si>
  <si>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</si>
  <si>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</si>
  <si>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</si>
  <si>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</si>
  <si>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</si>
  <si>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</si>
  <si>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</si>
  <si>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</si>
  <si>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</si>
  <si>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</si>
  <si>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</si>
  <si>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</si>
  <si>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</si>
  <si>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</si>
  <si>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</si>
  <si>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</si>
  <si>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</si>
  <si>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</si>
  <si>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</si>
  <si>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</si>
  <si>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</si>
  <si>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</si>
  <si>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</si>
  <si>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</si>
  <si>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</si>
  <si>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</si>
  <si>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</si>
  <si>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</si>
  <si>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</si>
  <si>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</si>
  <si>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</si>
  <si>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</si>
  <si>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</si>
  <si>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</si>
  <si>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</si>
  <si>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</si>
  <si>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</si>
  <si>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</si>
  <si>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</si>
  <si>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</si>
  <si>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</si>
  <si>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</si>
  <si>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</si>
  <si>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</si>
  <si>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</si>
  <si>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</si>
  <si>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</si>
  <si>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</si>
  <si>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</si>
  <si>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</si>
  <si>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</si>
  <si>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</si>
  <si>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</si>
  <si>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</si>
  <si>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</si>
  <si>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</si>
  <si>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</si>
  <si>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</si>
  <si>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</si>
  <si>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</si>
  <si>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</si>
  <si>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</si>
  <si>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</si>
  <si>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</si>
  <si>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</si>
  <si>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</si>
  <si>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</si>
  <si>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</si>
  <si>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</si>
  <si>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</si>
  <si>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</si>
  <si>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</si>
  <si>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</si>
  <si>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</si>
  <si>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</si>
  <si>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</si>
  <si>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</si>
  <si>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</si>
  <si>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</si>
  <si>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</si>
  <si>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</si>
  <si>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</si>
  <si>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</si>
  <si>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</si>
  <si>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</si>
  <si>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</si>
  <si>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</si>
  <si>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</si>
  <si>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</si>
  <si>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</si>
  <si>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</si>
  <si>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</si>
  <si>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</si>
  <si>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</si>
  <si>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</si>
  <si>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</si>
  <si>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</si>
  <si>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</si>
  <si>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</si>
  <si>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</si>
  <si>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</si>
  <si>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</si>
  <si>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</si>
  <si>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</si>
  <si>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</si>
  <si>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</si>
  <si>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</si>
  <si>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</si>
  <si>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</si>
  <si>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</si>
  <si>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</si>
  <si>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</si>
  <si>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</si>
  <si>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</si>
  <si>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</si>
  <si>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</si>
  <si>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</si>
  <si>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</si>
  <si>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</si>
  <si>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</si>
  <si>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</si>
  <si>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</si>
  <si>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</si>
  <si>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</si>
  <si>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</si>
  <si>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</si>
  <si>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</si>
  <si>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</si>
  <si>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</si>
  <si>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</si>
  <si>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</si>
  <si>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</si>
  <si>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</si>
  <si>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</si>
  <si>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</si>
  <si>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</si>
  <si>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</si>
  <si>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</si>
  <si>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</si>
  <si>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</si>
  <si>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</si>
  <si>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</si>
  <si>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</si>
  <si>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</si>
  <si>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</si>
  <si>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</si>
  <si>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</si>
  <si>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</si>
  <si>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</si>
  <si>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</si>
  <si>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</si>
  <si>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</si>
  <si>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</si>
  <si>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</si>
  <si>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</si>
  <si>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</si>
  <si>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</si>
  <si>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</si>
  <si>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</si>
  <si>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</si>
  <si>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</si>
  <si>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</si>
  <si>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</si>
  <si>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</si>
  <si>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</si>
  <si>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</si>
  <si>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</si>
  <si>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</si>
  <si>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</si>
  <si>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</si>
  <si>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</si>
  <si>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</si>
  <si>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</si>
  <si>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</si>
  <si>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</si>
  <si>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</si>
  <si>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</si>
  <si>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</si>
  <si>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</si>
  <si>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</si>
  <si>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</si>
  <si>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</si>
  <si>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</si>
  <si>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</si>
  <si>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</si>
  <si>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</si>
  <si>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</si>
  <si>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</si>
  <si>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</si>
  <si>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</si>
  <si>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</si>
  <si>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</si>
  <si>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</si>
  <si>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</si>
  <si>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</si>
  <si>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</si>
  <si>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</si>
  <si>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</si>
  <si>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</si>
  <si>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</si>
  <si>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</si>
  <si>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</si>
  <si>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</si>
  <si>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</si>
  <si>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</si>
  <si>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</si>
  <si>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</si>
  <si>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</si>
  <si>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</si>
  <si>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</si>
  <si>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</si>
  <si>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</si>
  <si>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</si>
  <si>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</si>
  <si>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</si>
  <si>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</si>
  <si>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</si>
  <si>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</si>
  <si>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</si>
  <si>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</si>
  <si>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</si>
  <si>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</si>
  <si>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</si>
  <si>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</si>
  <si>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</si>
  <si>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</si>
  <si>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</si>
  <si>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</si>
  <si>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</si>
  <si>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</si>
  <si>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</si>
  <si>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</si>
  <si>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</si>
  <si>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</si>
  <si>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</si>
  <si>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</si>
  <si>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</si>
  <si>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</si>
  <si>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</si>
  <si>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</si>
  <si>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</si>
  <si>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</si>
  <si>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</si>
  <si>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</si>
  <si>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</si>
  <si>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</si>
  <si>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</si>
  <si>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</si>
  <si>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</si>
  <si>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</si>
  <si>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</si>
  <si>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</si>
  <si>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</si>
  <si>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</si>
  <si>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</si>
  <si>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</si>
  <si>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</si>
  <si>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</si>
  <si>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</si>
  <si>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</si>
  <si>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</si>
  <si>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</si>
  <si>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</si>
  <si>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</si>
  <si>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</si>
  <si>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</si>
  <si>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</si>
  <si>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</si>
  <si>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</si>
  <si>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</si>
  <si>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</si>
  <si>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</si>
  <si>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</si>
  <si>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</si>
  <si>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</si>
  <si>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</si>
  <si>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</si>
  <si>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</si>
  <si>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</si>
  <si>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</si>
  <si>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</si>
  <si>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</si>
  <si>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</si>
  <si>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</si>
  <si>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</si>
  <si>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</si>
  <si>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</si>
  <si>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</si>
  <si>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</si>
  <si>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</si>
  <si>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</si>
  <si>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</si>
  <si>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</si>
  <si>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</si>
  <si>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</si>
  <si>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</si>
  <si>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</si>
  <si>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</si>
  <si>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</si>
  <si>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</si>
  <si>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</si>
  <si>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</si>
  <si>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</si>
  <si>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</si>
  <si>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</si>
  <si>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</si>
  <si>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</si>
  <si>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</si>
  <si>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</si>
  <si>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</si>
  <si>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</si>
  <si>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</si>
  <si>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</si>
  <si>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</si>
  <si>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</si>
  <si>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</si>
  <si>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</si>
  <si>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</si>
  <si>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</si>
  <si>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</si>
  <si>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</si>
  <si>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</si>
  <si>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</si>
  <si>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</si>
  <si>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</si>
  <si>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</si>
  <si>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</si>
  <si>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</si>
  <si>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</si>
  <si>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</si>
  <si>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</si>
  <si>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</si>
  <si>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</si>
  <si>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</si>
  <si>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</si>
  <si>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</si>
  <si>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</si>
  <si>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</si>
  <si>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</si>
  <si>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</si>
  <si>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</si>
  <si>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</si>
  <si>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</si>
  <si>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</si>
  <si>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</si>
  <si>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</si>
  <si>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</si>
  <si>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</si>
  <si>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</si>
  <si>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</si>
  <si>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</si>
  <si>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</si>
  <si>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</si>
  <si>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</si>
  <si>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</si>
  <si>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</si>
  <si>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</si>
  <si>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</si>
  <si>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</si>
  <si>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</si>
  <si>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</si>
  <si>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</si>
  <si>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</si>
  <si>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</si>
  <si>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</si>
  <si>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</si>
  <si>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</si>
  <si>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</si>
  <si>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</si>
  <si>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</si>
  <si>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</si>
  <si>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</si>
  <si>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</si>
  <si>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</si>
  <si>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</si>
  <si>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</si>
  <si>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</si>
  <si>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</si>
  <si>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</si>
  <si>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</si>
  <si>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</si>
  <si>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</si>
  <si>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</si>
  <si>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</si>
  <si>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</si>
  <si>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</si>
  <si>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</si>
  <si>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</si>
  <si>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</si>
  <si>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</si>
  <si>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</si>
  <si>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</si>
  <si>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</si>
  <si>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</si>
  <si>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</si>
  <si>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</si>
  <si>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</si>
  <si>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</si>
  <si>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</si>
  <si>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</si>
  <si>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</si>
  <si>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</si>
  <si>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</si>
  <si>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</si>
  <si>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</si>
  <si>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</si>
  <si>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</si>
  <si>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</si>
  <si>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</si>
  <si>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</si>
  <si>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</si>
  <si>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</si>
  <si>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</si>
  <si>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</si>
  <si>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</si>
  <si>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</si>
  <si>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</si>
  <si>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</si>
  <si>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</si>
  <si>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</si>
  <si>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</si>
  <si>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</si>
  <si>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</si>
  <si>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</si>
  <si>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</si>
  <si>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</si>
  <si>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</si>
  <si>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</si>
  <si>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</si>
  <si>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</si>
  <si>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</si>
  <si>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</si>
  <si>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</si>
  <si>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</si>
  <si>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</si>
  <si>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</si>
  <si>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</si>
  <si>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</si>
  <si>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</si>
  <si>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</si>
  <si>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</si>
  <si>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</si>
  <si>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</si>
  <si>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</si>
  <si>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</si>
  <si>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</si>
  <si>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</si>
  <si>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</si>
  <si>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</si>
  <si>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</si>
  <si>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</si>
  <si>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</si>
  <si>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</si>
  <si>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</si>
  <si>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</si>
  <si>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</si>
  <si>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</si>
  <si>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</si>
  <si>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</si>
  <si>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</si>
  <si>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</si>
  <si>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</si>
  <si>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</si>
  <si>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</si>
  <si>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</si>
  <si>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</si>
  <si>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</si>
  <si>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</si>
  <si>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</si>
  <si>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</si>
  <si>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</si>
  <si>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</si>
  <si>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</si>
  <si>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</si>
  <si>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</si>
  <si>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</si>
  <si>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</si>
  <si>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</si>
  <si>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</si>
  <si>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</si>
  <si>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</si>
  <si>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</si>
  <si>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</si>
  <si>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</si>
  <si>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</si>
  <si>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</si>
  <si>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</si>
  <si>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</si>
  <si>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</si>
  <si>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</si>
  <si>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</si>
  <si>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</si>
  <si>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</si>
  <si>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</si>
  <si>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</si>
  <si>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</si>
  <si>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</si>
  <si>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</si>
  <si>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</si>
  <si>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</si>
  <si>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</si>
  <si>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</si>
  <si>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</si>
  <si>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</si>
  <si>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</si>
  <si>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</si>
  <si>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</si>
  <si>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</si>
  <si>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</si>
  <si>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</si>
  <si>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</si>
  <si>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</si>
  <si>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</si>
  <si>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</si>
  <si>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</si>
  <si>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</si>
  <si>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</si>
  <si>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</si>
  <si>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</si>
  <si>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</si>
  <si>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</si>
  <si>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</si>
  <si>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</si>
  <si>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</si>
  <si>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</si>
  <si>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</si>
  <si>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</si>
  <si>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</si>
  <si>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</si>
  <si>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</si>
  <si>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</si>
  <si>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</si>
  <si>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</si>
  <si>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</si>
  <si>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</si>
  <si>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</si>
  <si>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</si>
  <si>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</si>
  <si>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</si>
  <si>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</si>
  <si>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</si>
  <si>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</si>
  <si>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</si>
  <si>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</si>
  <si>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</si>
  <si>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</si>
  <si>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</si>
  <si>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</si>
  <si>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</si>
  <si>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</si>
  <si>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</si>
  <si>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</si>
  <si>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</si>
  <si>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</si>
  <si>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</si>
  <si>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</si>
  <si>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</si>
  <si>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</si>
  <si>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</si>
  <si>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</si>
  <si>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</si>
  <si>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</si>
  <si>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</si>
  <si>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</si>
  <si>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</si>
  <si>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</si>
  <si>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</si>
  <si>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</si>
  <si>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</si>
  <si>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</si>
  <si>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</si>
  <si>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</si>
  <si>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</si>
  <si>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</si>
  <si>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</si>
  <si>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</si>
  <si>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</si>
  <si>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</si>
  <si>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</si>
  <si>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</si>
  <si>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</si>
  <si>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</si>
  <si>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</si>
  <si>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</si>
  <si>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</si>
  <si>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</si>
  <si>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</si>
  <si>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</si>
  <si>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</si>
  <si>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</si>
  <si>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</si>
  <si>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</si>
  <si>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</si>
  <si>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</si>
  <si>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</si>
  <si>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</si>
  <si>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</si>
  <si>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</si>
  <si>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</si>
  <si>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</si>
  <si>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</si>
  <si>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</si>
  <si>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</si>
  <si>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</si>
  <si>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</si>
  <si>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</si>
  <si>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</si>
  <si>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</si>
  <si>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</si>
  <si>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</si>
  <si>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</si>
  <si>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</si>
  <si>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</si>
  <si>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</si>
  <si>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</si>
  <si>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</si>
  <si>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</si>
  <si>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</si>
  <si>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</si>
  <si>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</si>
  <si>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</si>
  <si>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</si>
  <si>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</si>
  <si>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</si>
  <si>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</si>
  <si>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</si>
  <si>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</si>
  <si>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</si>
  <si>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</si>
  <si>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</si>
  <si>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</si>
  <si>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</si>
  <si>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</si>
  <si>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</si>
  <si>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</si>
  <si>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</si>
  <si>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</si>
  <si>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</si>
  <si>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</si>
  <si>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</si>
  <si>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</si>
  <si>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</si>
  <si>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</si>
  <si>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</si>
  <si>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</si>
  <si>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</si>
  <si>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</si>
  <si>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</si>
  <si>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</si>
  <si>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</si>
  <si>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</si>
  <si>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</si>
  <si>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</si>
  <si>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</si>
  <si>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</si>
  <si>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</si>
  <si>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</si>
  <si>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</si>
  <si>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</si>
  <si>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</si>
  <si>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</si>
  <si>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</si>
  <si>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</si>
  <si>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</si>
  <si>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</si>
  <si>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</si>
  <si>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</si>
  <si>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</si>
  <si>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</si>
  <si>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</si>
  <si>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</si>
  <si>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</si>
  <si>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</si>
  <si>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</si>
  <si>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</si>
  <si>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</si>
  <si>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</si>
  <si>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</si>
  <si>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</si>
  <si>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</si>
  <si>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</si>
  <si>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</si>
  <si>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</si>
  <si>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</si>
  <si>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</si>
  <si>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</si>
  <si>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</si>
  <si>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</si>
  <si>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</si>
  <si>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</si>
  <si>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</si>
  <si>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</si>
  <si>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</si>
  <si>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</si>
  <si>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</si>
  <si>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</si>
  <si>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</si>
  <si>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</si>
  <si>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</si>
  <si>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</si>
  <si>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</si>
  <si>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</si>
  <si>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</si>
  <si>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</si>
  <si>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</si>
  <si>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</si>
  <si>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</si>
  <si>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</si>
  <si>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</si>
  <si>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</si>
  <si>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</si>
  <si>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</si>
  <si>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</si>
  <si>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</si>
  <si>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</si>
  <si>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</si>
  <si>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</si>
  <si>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</si>
  <si>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</si>
  <si>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</si>
  <si>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</si>
  <si>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</si>
  <si>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</si>
  <si>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</si>
  <si>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</si>
  <si>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</si>
  <si>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</si>
  <si>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</si>
  <si>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</si>
  <si>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</si>
  <si>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</si>
  <si>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</si>
  <si>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</si>
  <si>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</si>
  <si>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</si>
  <si>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</si>
  <si>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</si>
  <si>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</si>
  <si>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</si>
  <si>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</si>
  <si>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</si>
  <si>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</si>
  <si>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</si>
  <si>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</si>
  <si>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</si>
  <si>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</si>
  <si>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</si>
  <si>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</si>
  <si>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</si>
  <si>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</si>
  <si>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</si>
  <si>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</si>
  <si>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</si>
  <si>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</si>
  <si>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</si>
  <si>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</si>
  <si>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</si>
  <si>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</si>
  <si>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</si>
  <si>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</si>
  <si>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</si>
  <si>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</si>
  <si>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</si>
  <si>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</si>
  <si>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</si>
  <si>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</si>
  <si>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</si>
  <si>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</si>
  <si>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</si>
  <si>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</si>
  <si>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</si>
  <si>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</si>
  <si>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</si>
  <si>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</si>
  <si>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</si>
  <si>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</si>
  <si>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</si>
  <si>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</si>
  <si>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</si>
  <si>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</si>
  <si>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</si>
  <si>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</si>
  <si>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</si>
  <si>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</si>
  <si>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</si>
  <si>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</si>
  <si>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</si>
  <si>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</si>
  <si>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</si>
  <si>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</si>
  <si>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</si>
  <si>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</si>
  <si>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</si>
  <si>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</si>
  <si>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</si>
  <si>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</si>
  <si>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</si>
  <si>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</si>
  <si>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</si>
  <si>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</si>
  <si>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</si>
  <si>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</si>
  <si>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</si>
  <si>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</si>
  <si>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</si>
  <si>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</si>
  <si>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</si>
  <si>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</si>
  <si>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</si>
  <si>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</si>
  <si>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</si>
  <si>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</si>
  <si>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</si>
  <si>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</si>
  <si>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</si>
  <si>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</si>
  <si>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</si>
  <si>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</si>
  <si>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</si>
  <si>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</si>
  <si>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</si>
  <si>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</si>
  <si>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</si>
  <si>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</si>
  <si>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</si>
  <si>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</si>
  <si>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</si>
  <si>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</si>
  <si>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</si>
  <si>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</si>
  <si>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</si>
  <si>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</si>
  <si>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</si>
  <si>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</si>
  <si>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</si>
  <si>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</si>
  <si>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</si>
  <si>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</si>
  <si>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</si>
  <si>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</si>
  <si>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</si>
  <si>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</si>
  <si>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</si>
  <si>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</si>
  <si>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</si>
  <si>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</si>
  <si>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</si>
  <si>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</si>
  <si>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</si>
  <si>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</si>
  <si>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</si>
  <si>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</si>
  <si>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</si>
  <si>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</si>
  <si>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</si>
  <si>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</si>
  <si>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</si>
  <si>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</si>
  <si>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</si>
  <si>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</si>
  <si>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</si>
  <si>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</si>
  <si>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</si>
  <si>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</si>
  <si>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</si>
  <si>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</si>
  <si>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</si>
  <si>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</si>
  <si>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</si>
  <si>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</si>
  <si>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</si>
  <si>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</si>
  <si>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</si>
  <si>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</si>
  <si>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</si>
  <si>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</si>
  <si>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</si>
  <si>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</si>
  <si>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</si>
  <si>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</si>
  <si>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</si>
  <si>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</si>
  <si>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</si>
  <si>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</si>
  <si>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</si>
  <si>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</si>
  <si>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</si>
  <si>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</si>
  <si>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</si>
  <si>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</si>
  <si>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</si>
  <si>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</si>
  <si>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</si>
  <si>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</si>
  <si>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</si>
  <si>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</si>
  <si>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</si>
  <si>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</si>
  <si>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</si>
  <si>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</si>
  <si>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</si>
  <si>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</si>
  <si>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</si>
  <si>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</si>
  <si>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</si>
  <si>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</si>
  <si>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</si>
  <si>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</si>
  <si>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</si>
  <si>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</si>
  <si>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</si>
  <si>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</si>
  <si>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</si>
  <si>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</si>
  <si>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</si>
  <si>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</si>
  <si>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</si>
  <si>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</si>
  <si>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</si>
  <si>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</si>
  <si>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</si>
  <si>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</si>
  <si>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</si>
  <si>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</si>
  <si>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</si>
  <si>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</si>
  <si>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</si>
  <si>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</si>
  <si>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</si>
  <si>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</si>
  <si>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</si>
  <si>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</si>
  <si>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</si>
  <si>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</si>
  <si>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</si>
  <si>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</si>
  <si>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</si>
  <si>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</si>
  <si>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</si>
  <si>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</si>
  <si>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</si>
  <si>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</si>
  <si>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</si>
  <si>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</si>
  <si>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</si>
  <si>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</si>
  <si>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</si>
  <si>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</si>
  <si>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</si>
  <si>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</si>
  <si>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</si>
  <si>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</si>
  <si>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</si>
  <si>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</si>
  <si>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</si>
  <si>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</si>
  <si>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</si>
  <si>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</si>
  <si>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</si>
  <si>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</si>
  <si>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</si>
  <si>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</si>
  <si>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</si>
  <si>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</si>
  <si>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</si>
  <si>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</si>
  <si>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</si>
  <si>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</si>
  <si>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</si>
  <si>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</si>
  <si>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</si>
  <si>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</si>
  <si>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</si>
  <si>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</si>
  <si>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</si>
  <si>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</si>
  <si>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</si>
  <si>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</si>
  <si>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</si>
  <si>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</si>
  <si>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</si>
  <si>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</si>
  <si>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</si>
  <si>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</si>
  <si>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</si>
  <si>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</si>
  <si>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</si>
  <si>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</si>
  <si>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</si>
  <si>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</si>
  <si>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</si>
  <si>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</si>
  <si>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</si>
  <si>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</si>
  <si>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</si>
  <si>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</si>
  <si>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</si>
  <si>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</si>
  <si>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</si>
  <si>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</si>
  <si>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</si>
  <si>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</si>
  <si>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</si>
  <si>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</si>
  <si>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</si>
  <si>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</si>
  <si>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</si>
  <si>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</si>
  <si>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</si>
  <si>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</si>
  <si>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</si>
  <si>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</si>
  <si>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</si>
  <si>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</si>
  <si>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</si>
  <si>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</si>
  <si>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</si>
  <si>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</si>
  <si>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</si>
  <si>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</si>
  <si>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</si>
  <si>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</si>
  <si>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</si>
  <si>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</si>
  <si>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</si>
  <si>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</si>
  <si>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</si>
  <si>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</si>
  <si>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</si>
  <si>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</si>
  <si>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</si>
  <si>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</si>
  <si>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</si>
  <si>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</si>
  <si>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</si>
  <si>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</si>
  <si>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</si>
  <si>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</si>
  <si>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</si>
  <si>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</si>
  <si>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</si>
  <si>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</si>
  <si>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</si>
  <si>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</si>
  <si>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</si>
  <si>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</si>
  <si>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</si>
  <si>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</si>
  <si>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</si>
  <si>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</si>
  <si>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</si>
  <si>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</si>
  <si>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</si>
  <si>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</si>
  <si>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</si>
  <si>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</si>
  <si>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</si>
  <si>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</si>
  <si>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</si>
  <si>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</si>
  <si>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</si>
  <si>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</si>
  <si>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</si>
  <si>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</si>
  <si>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</si>
  <si>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</si>
  <si>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</si>
  <si>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</si>
  <si>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</si>
  <si>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</si>
  <si>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</si>
  <si>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</si>
  <si>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</si>
  <si>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</si>
  <si>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</si>
  <si>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</si>
  <si>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</si>
  <si>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</si>
  <si>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</si>
  <si>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</si>
  <si>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</si>
  <si>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</si>
  <si>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</si>
  <si>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</si>
  <si>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</si>
  <si>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</si>
  <si>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</si>
  <si>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</si>
  <si>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</si>
  <si>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</si>
  <si>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</si>
  <si>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</si>
  <si>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</si>
  <si>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</si>
  <si>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</si>
  <si>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</si>
  <si>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</si>
  <si>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</si>
  <si>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</si>
  <si>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</si>
  <si>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</si>
  <si>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</si>
  <si>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</si>
  <si>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</si>
  <si>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</si>
  <si>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</si>
  <si>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</si>
  <si>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</si>
  <si>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</si>
  <si>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</si>
  <si>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</si>
  <si>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</si>
  <si>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</si>
  <si>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</si>
  <si>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</si>
  <si>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</si>
  <si>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</si>
  <si>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</si>
  <si>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</si>
  <si>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</si>
  <si>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</si>
  <si>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</si>
  <si>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</si>
  <si>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</si>
  <si>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</si>
  <si>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</si>
  <si>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</si>
  <si>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</si>
  <si>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</si>
  <si>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</si>
  <si>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</si>
  <si>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</si>
  <si>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</si>
  <si>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</si>
  <si>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</si>
  <si>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</si>
  <si>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</si>
  <si>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</si>
  <si>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</si>
  <si>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</si>
  <si>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</si>
  <si>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</si>
  <si>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</si>
  <si>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</si>
  <si>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</si>
  <si>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</si>
  <si>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</si>
  <si>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</si>
  <si>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</si>
  <si>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</si>
  <si>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</si>
  <si>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</si>
  <si>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</si>
  <si>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</si>
  <si>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</si>
  <si>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</si>
  <si>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</si>
  <si>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</si>
  <si>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</si>
  <si>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</si>
  <si>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</si>
  <si>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</si>
  <si>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</si>
  <si>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</si>
  <si>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</si>
  <si>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</si>
  <si>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</si>
  <si>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</si>
  <si>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</si>
  <si>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</si>
  <si>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</si>
  <si>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</si>
  <si>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</si>
  <si>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</si>
  <si>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</si>
  <si>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</si>
  <si>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</si>
  <si>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</si>
  <si>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</si>
  <si>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</si>
  <si>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</si>
  <si>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</si>
  <si>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</si>
  <si>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</si>
  <si>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</si>
  <si>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</si>
  <si>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</si>
  <si>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</si>
  <si>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</si>
  <si>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</si>
  <si>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</si>
  <si>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</si>
  <si>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</si>
  <si>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</si>
  <si>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</si>
  <si>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</si>
  <si>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</si>
  <si>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</si>
  <si>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</si>
  <si>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</si>
  <si>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</si>
  <si>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</si>
  <si>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</si>
  <si>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</si>
  <si>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</si>
  <si>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</si>
  <si>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</si>
  <si>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</si>
  <si>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</si>
  <si>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</si>
  <si>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</si>
  <si>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</si>
  <si>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</si>
  <si>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</si>
  <si>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</si>
  <si>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</si>
  <si>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</si>
  <si>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</si>
  <si>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</si>
  <si>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</si>
  <si>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</si>
  <si>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</si>
  <si>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</si>
  <si>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</si>
  <si>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</si>
  <si>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</si>
  <si>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</si>
  <si>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</si>
  <si>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</si>
  <si>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</si>
  <si>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</si>
  <si>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</si>
  <si>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</si>
  <si>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</si>
  <si>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</si>
  <si>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</si>
  <si>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</si>
  <si>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</si>
  <si>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</si>
  <si>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</si>
  <si>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</si>
  <si>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</si>
  <si>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</si>
  <si>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</si>
  <si>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</si>
  <si>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</si>
  <si>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</si>
  <si>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</si>
  <si>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</si>
  <si>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</si>
  <si>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</si>
  <si>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</si>
  <si>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</si>
  <si>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</si>
  <si>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</si>
  <si>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</si>
  <si>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</si>
  <si>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</si>
  <si>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</si>
  <si>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</si>
  <si>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</si>
  <si>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</si>
  <si>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</si>
  <si>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</si>
  <si>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</si>
  <si>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</si>
  <si>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</si>
  <si>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</si>
  <si>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</si>
  <si>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</si>
  <si>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</si>
  <si>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</si>
  <si>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</si>
  <si>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</si>
  <si>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</si>
  <si>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</si>
  <si>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</si>
  <si>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</si>
  <si>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</si>
  <si>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</si>
  <si>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</si>
  <si>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</si>
  <si>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</si>
  <si>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</si>
  <si>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</si>
  <si>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</si>
  <si>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</si>
  <si>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</si>
  <si>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</si>
  <si>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</si>
  <si>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</si>
  <si>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</si>
  <si>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</si>
  <si>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</si>
  <si>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</si>
  <si>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</si>
  <si>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</si>
  <si>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</si>
  <si>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</si>
  <si>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</si>
  <si>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</si>
  <si>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</si>
  <si>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</si>
  <si>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</si>
  <si>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</si>
  <si>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</si>
  <si>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</si>
  <si>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</si>
  <si>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</si>
  <si>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</si>
  <si>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</si>
  <si>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</si>
  <si>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</si>
  <si>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</si>
  <si>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</si>
  <si>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</si>
  <si>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</si>
  <si>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</si>
  <si>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</si>
  <si>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</si>
  <si>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</si>
  <si>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</si>
  <si>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</si>
  <si>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</si>
  <si>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</si>
  <si>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</si>
  <si>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</si>
  <si>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</si>
  <si>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</si>
  <si>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</si>
  <si>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</si>
  <si>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</si>
  <si>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</si>
  <si>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</si>
  <si>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</si>
  <si>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</si>
  <si>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</si>
  <si>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</si>
  <si>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</si>
  <si>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</si>
  <si>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</si>
  <si>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</si>
  <si>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</si>
  <si>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</si>
  <si>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</si>
  <si>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</si>
  <si>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</si>
  <si>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</si>
  <si>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</si>
  <si>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</si>
  <si>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</si>
  <si>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</si>
  <si>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</si>
  <si>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</si>
  <si>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</si>
  <si>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</si>
  <si>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</si>
  <si>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</si>
  <si>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</si>
  <si>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</si>
  <si>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</si>
  <si>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</si>
  <si>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</si>
  <si>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</si>
  <si>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</si>
  <si>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</si>
  <si>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</si>
  <si>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</si>
  <si>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</si>
  <si>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</si>
  <si>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</si>
  <si>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</si>
  <si>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</si>
  <si>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</si>
  <si>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</si>
  <si>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</si>
  <si>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</si>
  <si>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</si>
  <si>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</si>
  <si>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</si>
  <si>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</si>
  <si>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</si>
  <si>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</si>
  <si>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</si>
  <si>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</si>
  <si>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</si>
  <si>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</si>
  <si>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</si>
  <si>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</si>
  <si>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</si>
  <si>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</si>
  <si>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</si>
  <si>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</si>
  <si>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</si>
  <si>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</si>
  <si>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</si>
  <si>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</si>
  <si>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</si>
  <si>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</si>
  <si>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</si>
  <si>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</si>
  <si>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</si>
  <si>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</si>
  <si>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</si>
  <si>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</si>
  <si>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</si>
  <si>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</si>
  <si>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</si>
  <si>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</si>
  <si>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</si>
  <si>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</si>
  <si>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</si>
  <si>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</si>
  <si>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</si>
  <si>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</si>
  <si>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</si>
  <si>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</si>
  <si>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</si>
  <si>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</si>
  <si>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</si>
  <si>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</si>
  <si>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</si>
  <si>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</si>
  <si>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</si>
  <si>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</si>
  <si>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</si>
  <si>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</si>
  <si>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</si>
  <si>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</si>
  <si>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</si>
  <si>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</si>
  <si>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</si>
  <si>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</si>
  <si>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</si>
  <si>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</si>
  <si>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</si>
  <si>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</si>
  <si>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</si>
  <si>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</si>
  <si>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</si>
  <si>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</si>
  <si>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</si>
  <si>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</si>
  <si>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</si>
  <si>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</si>
  <si>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</si>
  <si>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</si>
  <si>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</si>
  <si>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</si>
  <si>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</si>
  <si>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</si>
  <si>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</si>
  <si>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</si>
  <si>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</si>
  <si>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</si>
  <si>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</si>
  <si>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</si>
  <si>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</si>
  <si>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</si>
  <si>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</si>
  <si>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</si>
  <si>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</si>
  <si>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</si>
  <si>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</si>
  <si>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</si>
  <si>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</si>
  <si>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</si>
  <si>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</si>
  <si>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</si>
  <si>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</si>
  <si>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</si>
  <si>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</si>
  <si>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</si>
  <si>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</si>
  <si>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</si>
  <si>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</si>
  <si>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</si>
  <si>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</si>
  <si>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</si>
  <si>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</si>
  <si>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</si>
  <si>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</si>
  <si>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</si>
  <si>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</si>
  <si>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</si>
  <si>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</si>
  <si>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</si>
  <si>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</si>
  <si>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</si>
  <si>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</si>
  <si>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</si>
  <si>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</si>
  <si>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</si>
  <si>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</si>
  <si>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</si>
  <si>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</si>
  <si>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</si>
  <si>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</si>
  <si>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</si>
  <si>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</si>
  <si>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</si>
  <si>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</si>
  <si>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</si>
  <si>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</si>
  <si>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</si>
  <si>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</si>
  <si>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</si>
  <si>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</si>
  <si>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</si>
  <si>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</si>
  <si>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</si>
  <si>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</si>
  <si>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</si>
  <si>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</si>
  <si>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</si>
  <si>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</si>
  <si>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</si>
  <si>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</si>
  <si>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</si>
  <si>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</si>
  <si>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</si>
  <si>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</si>
  <si>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</si>
  <si>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</si>
  <si>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</si>
  <si>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</si>
  <si>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</si>
  <si>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</si>
  <si>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</si>
  <si>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</si>
  <si>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</si>
  <si>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</si>
  <si>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</si>
  <si>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</si>
  <si>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</si>
  <si>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</si>
  <si>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</si>
  <si>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</si>
  <si>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</si>
  <si>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</si>
  <si>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</si>
  <si>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</si>
  <si>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</si>
  <si>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</si>
  <si>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</si>
  <si>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</si>
  <si>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</si>
  <si>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</si>
  <si>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</si>
  <si>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</si>
  <si>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</si>
  <si>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</si>
  <si>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</si>
  <si>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</si>
  <si>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</si>
  <si>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</si>
  <si>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</si>
  <si>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</si>
  <si>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</si>
  <si>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</si>
  <si>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</si>
  <si>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</si>
  <si>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</si>
  <si>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</si>
  <si>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</si>
  <si>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</si>
  <si>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</si>
  <si>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</si>
  <si>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</si>
  <si>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</si>
  <si>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</si>
  <si>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</si>
  <si>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</si>
  <si>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</si>
  <si>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</si>
  <si>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</si>
  <si>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</si>
  <si>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</si>
  <si>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</si>
  <si>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</si>
  <si>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</si>
  <si>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</si>
  <si>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</si>
  <si>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</si>
  <si>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</si>
  <si>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</si>
  <si>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</si>
  <si>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</si>
  <si>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</si>
  <si>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</si>
  <si>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</si>
  <si>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</si>
  <si>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</si>
  <si>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</si>
  <si>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</si>
  <si>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</si>
  <si>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</si>
  <si>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</si>
  <si>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</si>
  <si>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</si>
  <si>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</si>
  <si>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</si>
  <si>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</si>
  <si>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</si>
  <si>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</si>
  <si>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</si>
  <si>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</si>
  <si>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</si>
  <si>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</si>
  <si>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</si>
  <si>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</si>
  <si>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</si>
  <si>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</si>
  <si>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</si>
  <si>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</si>
  <si>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</si>
  <si>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</si>
  <si>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</si>
  <si>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</si>
  <si>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</si>
  <si>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</si>
  <si>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</si>
  <si>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</si>
  <si>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</si>
  <si>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</si>
  <si>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</si>
  <si>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</si>
  <si>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</si>
  <si>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</si>
  <si>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</si>
  <si>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</si>
  <si>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</si>
  <si>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</si>
  <si>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</si>
  <si>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</si>
  <si>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</si>
  <si>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</si>
  <si>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</si>
  <si>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</si>
  <si>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</si>
  <si>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</si>
  <si>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</si>
  <si>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</si>
  <si>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</si>
  <si>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</si>
  <si>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</si>
  <si>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</si>
  <si>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</si>
  <si>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</si>
  <si>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</si>
  <si>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</si>
  <si>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</si>
  <si>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</si>
  <si>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</si>
  <si>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</si>
  <si>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</si>
  <si>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</si>
  <si>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</si>
  <si>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</si>
  <si>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</si>
  <si>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</si>
  <si>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</si>
  <si>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</si>
  <si>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</si>
  <si>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</si>
  <si>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</si>
  <si>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</si>
  <si>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</si>
  <si>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</si>
  <si>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</si>
  <si>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</si>
  <si>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</si>
  <si>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</si>
  <si>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</si>
  <si>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</si>
  <si>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</si>
  <si>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</si>
  <si>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</si>
  <si>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</si>
  <si>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</si>
  <si>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</si>
  <si>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</si>
  <si>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</si>
  <si>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</si>
  <si>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</si>
  <si>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</si>
  <si>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</si>
  <si>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</si>
  <si>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</si>
  <si>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</si>
  <si>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</si>
  <si>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</si>
  <si>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</si>
  <si>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</si>
  <si>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</si>
  <si>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</si>
  <si>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</si>
  <si>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</si>
  <si>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</si>
  <si>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</si>
  <si>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</si>
  <si>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</si>
  <si>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</si>
  <si>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</si>
  <si>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</si>
  <si>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</si>
  <si>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</si>
  <si>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</si>
  <si>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</si>
  <si>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</si>
  <si>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</si>
  <si>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</si>
  <si>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</si>
  <si>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</si>
  <si>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</si>
  <si>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</si>
  <si>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</si>
  <si>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</si>
  <si>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</si>
  <si>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</si>
  <si>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</si>
  <si>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</si>
  <si>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</si>
  <si>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</si>
  <si>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</si>
  <si>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</si>
  <si>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</si>
  <si>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</si>
  <si>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</si>
  <si>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</si>
  <si>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</si>
  <si>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</si>
  <si>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</si>
  <si>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</si>
  <si>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</si>
  <si>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</si>
  <si>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</si>
  <si>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</si>
  <si>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</si>
  <si>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</si>
  <si>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</si>
  <si>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</si>
  <si>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</si>
  <si>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</si>
  <si>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</si>
  <si>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</si>
  <si>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</si>
  <si>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</si>
  <si>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</si>
  <si>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</si>
  <si>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</si>
  <si>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</si>
  <si>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</si>
  <si>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</si>
  <si>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</si>
  <si>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</si>
  <si>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</si>
  <si>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</si>
  <si>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</si>
  <si>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</si>
  <si>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</si>
  <si>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</si>
  <si>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</si>
  <si>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</si>
  <si>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</si>
  <si>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</si>
  <si>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</si>
  <si>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</si>
  <si>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</si>
  <si>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</si>
  <si>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</si>
  <si>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</si>
  <si>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</si>
  <si>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</si>
  <si>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</si>
  <si>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</si>
  <si>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</si>
  <si>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</si>
  <si>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</si>
  <si>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</si>
  <si>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</si>
  <si>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</si>
  <si>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</si>
  <si>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</si>
  <si>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</si>
  <si>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</si>
  <si>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</si>
  <si>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</si>
  <si>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</si>
  <si>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</si>
  <si>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</si>
  <si>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</si>
  <si>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</si>
  <si>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</si>
  <si>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</si>
  <si>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</si>
  <si>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</si>
  <si>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</si>
  <si>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</si>
  <si>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</si>
  <si>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</si>
  <si>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</si>
  <si>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</si>
  <si>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</si>
  <si>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</si>
  <si>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</si>
  <si>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</si>
  <si>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</si>
  <si>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</si>
  <si>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</si>
  <si>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</si>
  <si>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</si>
  <si>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</si>
  <si>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</si>
  <si>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</si>
  <si>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</si>
  <si>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</si>
  <si>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</si>
  <si>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</si>
  <si>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</si>
  <si>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</si>
  <si>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</si>
  <si>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</si>
  <si>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</si>
  <si>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</si>
  <si>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</si>
  <si>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</si>
  <si>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</si>
  <si>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</si>
  <si>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</si>
  <si>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</si>
  <si>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</si>
  <si>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</si>
  <si>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</si>
  <si>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</si>
  <si>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</si>
  <si>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</si>
  <si>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</si>
  <si>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</si>
  <si>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</si>
  <si>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</si>
  <si>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</si>
  <si>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</si>
  <si>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</si>
  <si>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</si>
  <si>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</si>
  <si>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</si>
  <si>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</si>
  <si>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</si>
  <si>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</si>
  <si>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</si>
  <si>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</si>
  <si>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</si>
  <si>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</si>
  <si>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</si>
  <si>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</si>
  <si>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</si>
  <si>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</si>
  <si>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</si>
  <si>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</si>
  <si>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</si>
  <si>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</si>
  <si>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</si>
  <si>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</si>
  <si>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</si>
  <si>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</si>
  <si>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</si>
  <si>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</si>
  <si>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</si>
  <si>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</si>
  <si>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</si>
  <si>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</si>
  <si>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</si>
  <si>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</si>
  <si>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</si>
  <si>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</si>
  <si>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</si>
  <si>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</si>
  <si>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</si>
  <si>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</si>
  <si>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</si>
  <si>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</si>
  <si>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</si>
  <si>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</si>
  <si>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</si>
  <si>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</si>
  <si>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</si>
  <si>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</si>
  <si>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</si>
  <si>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</si>
  <si>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</si>
  <si>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</si>
  <si>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</si>
  <si>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</si>
  <si>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</si>
  <si>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</si>
  <si>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</si>
  <si>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</si>
  <si>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</si>
  <si>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</si>
  <si>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</si>
  <si>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</si>
  <si>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</si>
  <si>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</si>
  <si>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</si>
  <si>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</si>
  <si>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</si>
  <si>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</si>
  <si>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</si>
  <si>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</si>
  <si>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</si>
  <si>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</si>
  <si>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</si>
  <si>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</si>
  <si>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</si>
  <si>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</si>
  <si>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</si>
  <si>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</si>
  <si>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</si>
  <si>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</si>
  <si>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</si>
  <si>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</si>
  <si>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</si>
  <si>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</si>
  <si>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</si>
  <si>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</si>
  <si>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</si>
  <si>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</si>
  <si>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</si>
  <si>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</si>
  <si>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</si>
  <si>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</si>
  <si>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</si>
  <si>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</si>
  <si>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</si>
  <si>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</si>
  <si>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</si>
  <si>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</si>
  <si>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</si>
  <si>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</si>
  <si>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</si>
  <si>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</si>
  <si>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</si>
  <si>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</si>
  <si>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</si>
  <si>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</si>
  <si>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</si>
  <si>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</si>
  <si>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</si>
  <si>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</si>
  <si>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</si>
  <si>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</si>
  <si>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</si>
  <si>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</si>
  <si>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</si>
  <si>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</si>
  <si>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</si>
  <si>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</si>
  <si>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</si>
  <si>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</si>
  <si>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</si>
  <si>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</si>
  <si>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</si>
  <si>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</si>
  <si>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</si>
  <si>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</si>
  <si>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</si>
  <si>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</si>
  <si>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</si>
  <si>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</si>
  <si>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</si>
  <si>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</si>
  <si>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</si>
  <si>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</si>
  <si>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</si>
  <si>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</si>
  <si>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</si>
  <si>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</si>
  <si>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</si>
  <si>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</si>
  <si>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</si>
  <si>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</si>
  <si>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</si>
  <si>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</si>
  <si>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</si>
  <si>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</si>
  <si>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</si>
  <si>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</si>
  <si>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</si>
  <si>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</si>
  <si>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</si>
  <si>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</si>
  <si>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</si>
  <si>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</si>
  <si>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</si>
  <si>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</si>
  <si>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</si>
  <si>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</si>
  <si>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</si>
  <si>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</si>
  <si>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</si>
  <si>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</si>
  <si>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</si>
  <si>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</si>
  <si>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</si>
  <si>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</si>
  <si>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</si>
  <si>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</si>
  <si>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</si>
  <si>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</si>
  <si>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</si>
  <si>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</si>
  <si>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</si>
  <si>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</si>
  <si>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</si>
  <si>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</si>
  <si>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</si>
  <si>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</si>
  <si>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</si>
  <si>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</si>
  <si>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</si>
  <si>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</si>
  <si>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</si>
  <si>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</si>
  <si>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</si>
  <si>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</si>
  <si>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</si>
  <si>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</si>
  <si>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</si>
  <si>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</si>
  <si>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</si>
  <si>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</si>
  <si>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</si>
  <si>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</si>
  <si>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</si>
  <si>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</si>
  <si>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</si>
  <si>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</si>
  <si>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</si>
  <si>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</si>
  <si>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</si>
  <si>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</si>
  <si>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</si>
  <si>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</si>
  <si>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</si>
  <si>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</si>
  <si>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</si>
  <si>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</si>
  <si>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</si>
  <si>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</si>
  <si>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</si>
  <si>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</si>
  <si>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</si>
  <si>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</si>
  <si>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</si>
  <si>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</si>
  <si>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</si>
  <si>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</si>
  <si>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</si>
  <si>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</si>
  <si>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</si>
  <si>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</si>
  <si>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</si>
  <si>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</si>
  <si>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</si>
  <si>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</si>
  <si>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</si>
  <si>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</si>
  <si>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</si>
  <si>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</si>
  <si>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</si>
  <si>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</si>
  <si>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</si>
  <si>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</si>
  <si>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</si>
  <si>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</si>
  <si>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</si>
  <si>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</si>
  <si>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</si>
  <si>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</si>
  <si>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</si>
  <si>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</si>
  <si>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</si>
  <si>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</si>
  <si>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</si>
  <si>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</si>
  <si>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</si>
  <si>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</si>
  <si>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</si>
  <si>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</si>
  <si>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</si>
  <si>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</si>
  <si>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</si>
  <si>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</si>
  <si>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</si>
  <si>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</si>
  <si>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</si>
  <si>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</si>
  <si>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</si>
  <si>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</si>
  <si>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</si>
  <si>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</si>
  <si>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</si>
  <si>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</si>
  <si>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</si>
  <si>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</si>
  <si>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</si>
  <si>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</si>
  <si>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</si>
  <si>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</si>
  <si>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</si>
  <si>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</si>
  <si>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</si>
  <si>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</si>
  <si>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</si>
  <si>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</si>
  <si>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</si>
  <si>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</si>
  <si>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</si>
  <si>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</si>
  <si>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</si>
  <si>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</si>
  <si>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</si>
  <si>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</si>
  <si>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</si>
  <si>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</si>
  <si>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</si>
  <si>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</si>
  <si>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</si>
  <si>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</si>
  <si>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</si>
  <si>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</si>
  <si>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</si>
  <si>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</si>
  <si>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</si>
  <si>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</si>
  <si>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</si>
  <si>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</si>
  <si>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</si>
  <si>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</si>
  <si>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</si>
  <si>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</si>
  <si>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</si>
  <si>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</si>
  <si>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</si>
  <si>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</si>
  <si>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</si>
  <si>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</si>
  <si>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</si>
  <si>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</si>
  <si>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</si>
  <si>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</si>
  <si>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</si>
  <si>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</si>
  <si>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</si>
  <si>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</si>
  <si>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</si>
  <si>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</si>
  <si>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</si>
  <si>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</si>
  <si>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</si>
  <si>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</si>
  <si>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</si>
  <si>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</si>
  <si>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</si>
  <si>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</si>
  <si>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</si>
  <si>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</si>
  <si>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</si>
  <si>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</si>
  <si>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</si>
  <si>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</si>
  <si>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</si>
  <si>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</si>
  <si>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</si>
  <si>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</si>
  <si>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</si>
  <si>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</si>
  <si>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</si>
  <si>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</si>
  <si>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</si>
  <si>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</si>
  <si>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</si>
  <si>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</si>
  <si>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</si>
  <si>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</si>
  <si>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</si>
  <si>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</si>
  <si>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</si>
  <si>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</si>
  <si>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</si>
  <si>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</si>
  <si>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</si>
  <si>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</si>
  <si>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</si>
  <si>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</si>
  <si>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</si>
  <si>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</si>
  <si>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</si>
  <si>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</si>
  <si>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</si>
  <si>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</si>
  <si>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</si>
  <si>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</si>
  <si>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</si>
  <si>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</si>
  <si>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</si>
  <si>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</si>
  <si>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</si>
  <si>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</si>
  <si>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</si>
  <si>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</si>
  <si>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</si>
  <si>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</si>
  <si>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</si>
  <si>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</si>
  <si>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</si>
  <si>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</si>
  <si>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</si>
  <si>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</si>
  <si>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</si>
  <si>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</si>
  <si>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</si>
  <si>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</si>
  <si>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</si>
  <si>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</si>
  <si>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</si>
  <si>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</si>
  <si>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</si>
  <si>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</si>
  <si>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</si>
  <si>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</si>
  <si>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</si>
  <si>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</si>
  <si>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</si>
  <si>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</si>
  <si>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</si>
  <si>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</si>
  <si>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</si>
  <si>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</si>
  <si>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</si>
  <si>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</si>
  <si>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</si>
  <si>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</si>
  <si>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</si>
  <si>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</si>
  <si>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</si>
  <si>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</si>
  <si>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</si>
  <si>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</si>
  <si>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</si>
  <si>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</si>
  <si>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</si>
  <si>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</si>
  <si>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</si>
  <si>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</si>
  <si>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</si>
  <si>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</si>
  <si>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</si>
  <si>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</si>
  <si>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</si>
  <si>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</si>
  <si>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</si>
  <si>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</si>
  <si>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</si>
  <si>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</si>
  <si>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</si>
  <si>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</si>
  <si>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</si>
  <si>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</si>
  <si>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</si>
  <si>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</si>
  <si>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</si>
  <si>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</si>
  <si>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</si>
  <si>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</si>
  <si>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</si>
  <si>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</si>
  <si>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</si>
  <si>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</si>
  <si>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</si>
  <si>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</si>
  <si>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</si>
  <si>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</si>
  <si>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</si>
  <si>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</si>
  <si>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</si>
  <si>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</si>
  <si>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</si>
  <si>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</si>
  <si>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</si>
  <si>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</si>
  <si>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</si>
  <si>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</si>
  <si>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</si>
  <si>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</si>
  <si>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</si>
  <si>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</si>
  <si>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</si>
  <si>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</si>
  <si>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</si>
  <si>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</si>
  <si>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</si>
  <si>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</si>
  <si>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</si>
  <si>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</si>
  <si>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</si>
  <si>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</si>
  <si>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</si>
  <si>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</si>
  <si>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</si>
  <si>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</si>
  <si>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</si>
  <si>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</si>
  <si>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</si>
  <si>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</si>
  <si>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</si>
  <si>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</si>
  <si>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</si>
  <si>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</si>
  <si>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</si>
  <si>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</si>
  <si>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</si>
  <si>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</si>
  <si>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</si>
  <si>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</si>
  <si>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</si>
  <si>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</si>
  <si>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</si>
  <si>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</si>
  <si>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</si>
  <si>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</si>
  <si>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</si>
  <si>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</si>
  <si>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</si>
  <si>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</si>
  <si>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</si>
  <si>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</si>
  <si>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</si>
  <si>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</si>
  <si>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</si>
  <si>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</si>
  <si>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</si>
  <si>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</si>
  <si>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</si>
  <si>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</si>
  <si>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</si>
  <si>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</si>
  <si>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</si>
  <si>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</si>
  <si>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</si>
  <si>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</si>
  <si>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</si>
  <si>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</si>
  <si>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</si>
  <si>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</si>
  <si>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</si>
  <si>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</si>
  <si>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</si>
  <si>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</si>
  <si>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</si>
  <si>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</si>
  <si>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</si>
  <si>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</si>
  <si>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</si>
  <si>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</si>
  <si>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</si>
  <si>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</si>
  <si>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</si>
  <si>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</si>
  <si>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</si>
  <si>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</si>
  <si>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</si>
  <si>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</si>
  <si>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</si>
  <si>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</si>
  <si>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</si>
  <si>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</si>
  <si>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</si>
  <si>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</si>
  <si>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</si>
  <si>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</si>
  <si>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</si>
  <si>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</si>
  <si>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</si>
  <si>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</si>
  <si>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</si>
  <si>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</si>
  <si>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</si>
  <si>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</si>
  <si>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</si>
  <si>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</si>
  <si>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</si>
  <si>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</si>
  <si>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</si>
  <si>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</si>
  <si>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</si>
  <si>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</si>
  <si>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</si>
  <si>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</si>
  <si>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</si>
  <si>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</si>
  <si>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</si>
  <si>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</si>
  <si>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</si>
  <si>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</si>
  <si>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</si>
  <si>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</si>
  <si>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</si>
  <si>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</si>
  <si>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</si>
  <si>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</si>
  <si>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</si>
  <si>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</si>
  <si>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</si>
  <si>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</si>
  <si>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</si>
  <si>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</si>
  <si>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</si>
  <si>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</si>
  <si>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</si>
  <si>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</si>
  <si>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</si>
  <si>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</si>
  <si>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</si>
  <si>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</si>
  <si>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</si>
  <si>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</si>
  <si>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</si>
  <si>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</si>
  <si>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</si>
  <si>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</si>
  <si>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</si>
  <si>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</si>
  <si>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</si>
  <si>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</si>
  <si>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</si>
  <si>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</si>
  <si>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</si>
  <si>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</si>
  <si>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</si>
  <si>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</si>
  <si>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</si>
  <si>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</si>
  <si>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</si>
  <si>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</si>
  <si>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</si>
  <si>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</si>
  <si>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</si>
  <si>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</si>
  <si>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</si>
  <si>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</si>
  <si>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</si>
  <si>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</si>
  <si>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</si>
  <si>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</si>
  <si>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</si>
  <si>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</si>
  <si>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</si>
  <si>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</si>
  <si>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</si>
  <si>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</si>
  <si>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</si>
  <si>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</si>
  <si>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</si>
  <si>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</si>
  <si>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</si>
  <si>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</si>
  <si>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</si>
  <si>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</si>
  <si>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</si>
  <si>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</si>
  <si>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</si>
  <si>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</si>
  <si>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</si>
  <si>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</si>
  <si>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</si>
  <si>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</si>
  <si>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</si>
  <si>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</si>
  <si>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</si>
  <si>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</si>
  <si>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</si>
  <si>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</si>
  <si>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</si>
  <si>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</si>
  <si>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</si>
  <si>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</si>
  <si>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</si>
  <si>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</si>
  <si>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</si>
  <si>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</si>
  <si>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</si>
  <si>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</si>
  <si>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</si>
  <si>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</si>
  <si>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</si>
  <si>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</si>
  <si>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</si>
  <si>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</si>
  <si>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</si>
  <si>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</si>
  <si>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</si>
  <si>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</si>
  <si>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</si>
  <si>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</si>
  <si>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</si>
  <si>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</si>
  <si>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</si>
  <si>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</si>
  <si>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</si>
  <si>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</si>
  <si>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</si>
  <si>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</si>
  <si>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</si>
  <si>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</si>
  <si>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</si>
  <si>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</si>
  <si>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</si>
  <si>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</si>
  <si>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</si>
  <si>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</si>
  <si>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</si>
  <si>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</si>
  <si>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</si>
  <si>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</si>
  <si>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</si>
  <si>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</si>
  <si>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</si>
  <si>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</si>
  <si>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</si>
  <si>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</si>
  <si>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</si>
  <si>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</si>
  <si>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</si>
  <si>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</si>
  <si>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</si>
  <si>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</si>
  <si>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</si>
  <si>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</si>
  <si>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</si>
  <si>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</si>
  <si>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</si>
  <si>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</si>
  <si>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</si>
  <si>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</si>
  <si>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</si>
  <si>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</si>
  <si>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</si>
  <si>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</si>
  <si>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</si>
  <si>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</si>
  <si>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</si>
  <si>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</si>
  <si>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</si>
  <si>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</si>
  <si>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</si>
  <si>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</si>
  <si>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</si>
  <si>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</si>
  <si>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</si>
  <si>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</si>
  <si>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</si>
  <si>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</si>
  <si>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</si>
  <si>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</si>
  <si>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</si>
  <si>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</si>
  <si>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</si>
  <si>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</si>
  <si>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</si>
  <si>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</si>
  <si>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</si>
  <si>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</si>
  <si>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</si>
  <si>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</si>
  <si>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</si>
  <si>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</si>
  <si>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</si>
  <si>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</si>
  <si>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</si>
  <si>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</si>
  <si>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</si>
  <si>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</si>
  <si>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</si>
  <si>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</si>
  <si>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</si>
  <si>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</si>
  <si>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</si>
  <si>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</si>
  <si>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</si>
  <si>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</si>
  <si>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</si>
  <si>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</si>
  <si>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</si>
  <si>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</si>
  <si>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</si>
  <si>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</si>
  <si>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</si>
  <si>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</si>
  <si>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</si>
  <si>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</si>
  <si>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</si>
  <si>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</si>
  <si>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</si>
  <si>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</si>
  <si>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</si>
  <si>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</si>
  <si>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</si>
  <si>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</si>
  <si>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</si>
  <si>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</si>
  <si>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</si>
  <si>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</si>
  <si>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</si>
  <si>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</si>
  <si>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</si>
  <si>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</si>
  <si>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</si>
  <si>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</si>
  <si>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</si>
  <si>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</si>
  <si>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</si>
  <si>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</si>
  <si>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</si>
  <si>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</si>
  <si>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</si>
  <si>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</si>
  <si>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</si>
  <si>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</si>
  <si>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</si>
  <si>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</si>
  <si>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</si>
  <si>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</si>
  <si>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</si>
  <si>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</si>
  <si>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</si>
  <si>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</si>
  <si>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</si>
  <si>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</si>
  <si>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</si>
  <si>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</si>
  <si>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</si>
  <si>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</si>
  <si>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</si>
  <si>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</si>
  <si>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</si>
  <si>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</si>
  <si>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</si>
  <si>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</si>
  <si>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</si>
  <si>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</si>
  <si>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</si>
  <si>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</si>
  <si>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</si>
  <si>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</si>
  <si>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</si>
  <si>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</si>
  <si>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</si>
  <si>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</si>
  <si>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</si>
  <si>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</si>
  <si>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</si>
  <si>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</si>
  <si>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</si>
  <si>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</si>
  <si>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</si>
  <si>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</si>
  <si>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</si>
  <si>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</si>
  <si>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</si>
  <si>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</si>
  <si>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</si>
  <si>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</si>
  <si>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</si>
  <si>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</si>
  <si>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</si>
  <si>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</si>
  <si>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</si>
  <si>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</si>
  <si>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</si>
  <si>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</si>
  <si>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</si>
  <si>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</si>
  <si>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</si>
  <si>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</si>
  <si>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</si>
  <si>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</si>
  <si>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</si>
  <si>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</si>
  <si>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</si>
  <si>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</si>
  <si>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</si>
  <si>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</si>
  <si>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</si>
  <si>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</si>
  <si>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</si>
  <si>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</si>
  <si>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</si>
  <si>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</si>
  <si>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</si>
  <si>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</si>
  <si>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</si>
  <si>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</si>
  <si>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</si>
  <si>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</si>
  <si>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</si>
  <si>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</si>
  <si>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</si>
  <si>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</si>
  <si>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</si>
  <si>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</si>
  <si>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</si>
  <si>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</si>
  <si>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</si>
  <si>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</si>
  <si>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</si>
  <si>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</si>
  <si>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</si>
  <si>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</si>
  <si>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</si>
  <si>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</si>
  <si>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</si>
  <si>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</si>
  <si>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</si>
  <si>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</si>
  <si>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</si>
  <si>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</si>
  <si>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</si>
  <si>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</si>
  <si>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</si>
  <si>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</si>
  <si>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</si>
  <si>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</si>
  <si>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</si>
  <si>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</si>
  <si>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</si>
  <si>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</si>
  <si>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</si>
  <si>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</si>
  <si>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</si>
  <si>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</si>
  <si>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</si>
  <si>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</si>
  <si>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</si>
  <si>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</si>
  <si>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</si>
  <si>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</si>
  <si>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</si>
  <si>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</si>
  <si>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</si>
  <si>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</si>
  <si>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</si>
  <si>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</si>
  <si>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</si>
  <si>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</si>
  <si>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</si>
  <si>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</si>
  <si>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</si>
  <si>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</si>
  <si>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</si>
  <si>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</si>
  <si>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</si>
  <si>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</si>
  <si>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</si>
  <si>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</si>
  <si>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</si>
  <si>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</si>
  <si>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</si>
  <si>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</si>
  <si>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</si>
  <si>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</si>
  <si>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</si>
  <si>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</si>
  <si>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</si>
  <si>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</si>
  <si>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</si>
  <si>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</si>
  <si>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</si>
  <si>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</si>
  <si>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</si>
  <si>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</si>
  <si>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</si>
  <si>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</si>
  <si>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</si>
  <si>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</si>
  <si>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</si>
  <si>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</si>
  <si>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</si>
  <si>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</si>
  <si>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</si>
  <si>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</si>
  <si>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</si>
  <si>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</si>
  <si>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</si>
  <si>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</si>
  <si>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</si>
  <si>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</si>
  <si>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</si>
  <si>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</si>
  <si>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</si>
  <si>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</si>
  <si>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</si>
  <si>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</si>
  <si>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</si>
  <si>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</si>
  <si>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</si>
  <si>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</si>
  <si>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</si>
  <si>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</si>
  <si>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</si>
  <si>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</si>
  <si>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</si>
  <si>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</si>
  <si>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</si>
  <si>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</si>
  <si>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</si>
  <si>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</si>
  <si>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</si>
  <si>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</si>
  <si>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</si>
  <si>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</si>
  <si>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</si>
  <si>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</si>
  <si>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</si>
  <si>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</si>
  <si>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</si>
  <si>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</si>
  <si>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</si>
  <si>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</si>
  <si>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</si>
  <si>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</si>
  <si>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</si>
  <si>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</si>
  <si>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</si>
  <si>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</si>
  <si>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</si>
  <si>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</si>
  <si>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</si>
  <si>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</si>
  <si>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</si>
  <si>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</si>
  <si>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</si>
  <si>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</si>
  <si>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</si>
  <si>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</si>
  <si>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</si>
  <si>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</si>
  <si>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</si>
  <si>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</si>
  <si>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</si>
  <si>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</si>
  <si>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</si>
  <si>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</si>
  <si>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</si>
  <si>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</si>
  <si>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</si>
  <si>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</si>
  <si>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</si>
  <si>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</si>
  <si>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</si>
  <si>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</si>
  <si>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</si>
  <si>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</si>
  <si>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</si>
  <si>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</si>
  <si>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</si>
  <si>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</si>
  <si>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</si>
  <si>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</si>
  <si>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</si>
  <si>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</si>
  <si>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</si>
  <si>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</si>
  <si>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</si>
  <si>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</si>
  <si>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</si>
  <si>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</si>
  <si>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</si>
  <si>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</si>
  <si>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</si>
  <si>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</si>
  <si>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</si>
  <si>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</si>
  <si>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</si>
  <si>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</si>
  <si>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</si>
  <si>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</si>
  <si>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</si>
  <si>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</si>
  <si>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</si>
  <si>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</si>
  <si>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</si>
  <si>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</si>
  <si>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</si>
  <si>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</si>
  <si>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</si>
  <si>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</si>
  <si>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</si>
  <si>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</si>
  <si>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</si>
  <si>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</si>
  <si>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</si>
  <si>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</si>
  <si>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</si>
  <si>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</si>
  <si>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</si>
  <si>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</si>
  <si>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</si>
  <si>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</si>
  <si>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</si>
  <si>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</si>
  <si>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</si>
  <si>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</si>
  <si>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</si>
  <si>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</si>
  <si>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</si>
  <si>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</si>
  <si>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</si>
  <si>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</si>
  <si>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</si>
  <si>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</si>
  <si>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</si>
  <si>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</si>
  <si>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</si>
  <si>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</si>
  <si>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</si>
  <si>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</si>
  <si>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</si>
  <si>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</si>
  <si>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</si>
  <si>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</si>
  <si>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</si>
  <si>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</si>
  <si>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</si>
  <si>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</si>
  <si>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</si>
  <si>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</si>
  <si>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</si>
  <si>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</si>
  <si>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</si>
  <si>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</si>
  <si>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</si>
  <si>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</si>
  <si>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</si>
  <si>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</si>
  <si>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</si>
  <si>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</si>
  <si>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</si>
  <si>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</si>
  <si>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</si>
  <si>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</si>
  <si>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</si>
  <si>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</si>
  <si>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</si>
  <si>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</si>
  <si>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</si>
  <si>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</si>
  <si>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</si>
  <si>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</si>
  <si>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</si>
  <si>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</si>
  <si>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</si>
  <si>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</si>
  <si>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</si>
  <si>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</si>
  <si>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</si>
  <si>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</si>
  <si>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</si>
  <si>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</si>
  <si>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</si>
  <si>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</si>
  <si>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</si>
  <si>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</si>
  <si>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</si>
  <si>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</si>
  <si>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</si>
  <si>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</si>
  <si>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</si>
  <si>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</si>
  <si>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</si>
  <si>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</si>
  <si>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</si>
  <si>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</si>
  <si>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</si>
  <si>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</si>
  <si>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</si>
  <si>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</si>
  <si>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</si>
  <si>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</si>
  <si>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</si>
  <si>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</si>
  <si>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</si>
  <si>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</si>
  <si>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</si>
  <si>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</si>
  <si>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</si>
  <si>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</si>
  <si>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</si>
  <si>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</si>
  <si>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</si>
  <si>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</si>
  <si>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</si>
  <si>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</si>
  <si>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</si>
  <si>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</si>
  <si>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</si>
  <si>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</si>
  <si>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</si>
  <si>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</si>
  <si>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</si>
  <si>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</si>
  <si>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</si>
  <si>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</si>
  <si>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</si>
  <si>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</si>
  <si>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</si>
  <si>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</si>
  <si>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</si>
  <si>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</si>
  <si>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</si>
  <si>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</si>
  <si>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</si>
  <si>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</si>
  <si>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</si>
  <si>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</si>
  <si>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</si>
  <si>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</si>
  <si>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</si>
  <si>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</si>
  <si>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</si>
  <si>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</si>
  <si>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</si>
  <si>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</si>
  <si>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</si>
  <si>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</si>
  <si>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</si>
  <si>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</si>
  <si>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</si>
  <si>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</si>
  <si>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</si>
  <si>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</si>
  <si>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</si>
  <si>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</si>
  <si>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</si>
  <si>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</si>
  <si>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</si>
  <si>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</si>
  <si>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</si>
  <si>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</si>
  <si>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</si>
  <si>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</si>
  <si>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</si>
  <si>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</si>
  <si>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</si>
  <si>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</si>
  <si>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</si>
  <si>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</si>
  <si>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</si>
  <si>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</si>
  <si>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</si>
  <si>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</si>
  <si>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</si>
  <si>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</si>
  <si>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</si>
  <si>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</si>
  <si>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</si>
  <si>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</si>
  <si>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</si>
  <si>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</si>
  <si>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</si>
  <si>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</si>
  <si>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</si>
  <si>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</si>
  <si>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</si>
  <si>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</si>
  <si>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</si>
  <si>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</si>
  <si>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</si>
  <si>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</si>
  <si>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</si>
  <si>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</si>
  <si>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</si>
  <si>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</si>
  <si>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</si>
  <si>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</si>
  <si>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</si>
  <si>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</si>
  <si>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</si>
  <si>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</si>
  <si>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</si>
  <si>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</si>
  <si>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</si>
  <si>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</si>
  <si>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</si>
  <si>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</si>
  <si>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</si>
  <si>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</si>
  <si>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</si>
  <si>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</si>
  <si>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</si>
  <si>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</si>
  <si>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</si>
  <si>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</si>
  <si>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</si>
  <si>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</si>
  <si>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</si>
  <si>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</si>
  <si>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</si>
  <si>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</si>
  <si>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</si>
  <si>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</si>
  <si>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</si>
  <si>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</si>
  <si>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</si>
  <si>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</si>
  <si>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</si>
  <si>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</si>
  <si>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</si>
  <si>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</si>
  <si>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</si>
  <si>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</si>
  <si>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</si>
  <si>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</si>
  <si>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</si>
  <si>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</si>
  <si>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</si>
  <si>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</si>
  <si>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</si>
  <si>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</si>
  <si>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</si>
  <si>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</si>
  <si>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</si>
  <si>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</si>
  <si>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</si>
  <si>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</si>
  <si>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</si>
  <si>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</si>
  <si>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</si>
  <si>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</si>
  <si>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</si>
  <si>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</si>
  <si>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</si>
  <si>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</si>
  <si>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</si>
  <si>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</si>
  <si>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</si>
  <si>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</si>
  <si>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</si>
  <si>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</si>
  <si>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</si>
  <si>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</si>
  <si>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</si>
  <si>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</si>
  <si>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</si>
  <si>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</si>
  <si>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</si>
  <si>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</si>
  <si>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</si>
  <si>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</si>
  <si>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</si>
  <si>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</si>
  <si>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</si>
  <si>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</si>
  <si>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</si>
  <si>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</si>
  <si>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</si>
  <si>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</si>
  <si>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</si>
  <si>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</si>
  <si>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</si>
  <si>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</si>
  <si>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</si>
  <si>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</si>
  <si>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</si>
  <si>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</si>
  <si>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</si>
  <si>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</si>
  <si>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</si>
  <si>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</si>
  <si>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</si>
  <si>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</si>
  <si>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</si>
  <si>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</si>
  <si>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</si>
  <si>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</si>
  <si>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</si>
  <si>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</si>
  <si>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</si>
  <si>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</si>
  <si>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</si>
  <si>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</si>
  <si>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</si>
  <si>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</si>
  <si>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</si>
  <si>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</si>
  <si>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</si>
  <si>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</si>
  <si>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</si>
  <si>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</si>
  <si>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</si>
  <si>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</si>
  <si>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</si>
  <si>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</si>
  <si>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</si>
  <si>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</si>
  <si>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</si>
  <si>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</si>
  <si>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</si>
  <si>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</si>
  <si>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</si>
  <si>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</si>
  <si>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</si>
  <si>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</si>
  <si>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</si>
  <si>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</si>
  <si>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</si>
  <si>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</si>
  <si>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</si>
  <si>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</si>
  <si>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</si>
  <si>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</si>
  <si>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</si>
  <si>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</si>
  <si>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</si>
  <si>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</si>
  <si>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</si>
  <si>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</si>
  <si>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</si>
  <si>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</si>
  <si>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</si>
  <si>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</si>
  <si>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</si>
  <si>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</si>
  <si>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</si>
  <si>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</si>
  <si>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</si>
  <si>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</si>
  <si>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</si>
  <si>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</si>
  <si>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</si>
  <si>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</si>
  <si>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</si>
  <si>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</si>
  <si>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</si>
  <si>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</si>
  <si>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</si>
  <si>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</si>
  <si>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</si>
  <si>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</si>
  <si>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</si>
  <si>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</si>
  <si>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</si>
  <si>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</si>
  <si>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</si>
  <si>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</si>
  <si>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</si>
  <si>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</si>
  <si>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</si>
  <si>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</si>
  <si>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</si>
  <si>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</si>
  <si>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</si>
  <si>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</si>
  <si>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</si>
  <si>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</si>
  <si>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</si>
  <si>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</si>
  <si>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</si>
  <si>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</si>
  <si>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</si>
  <si>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</si>
  <si>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</si>
  <si>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</si>
  <si>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</si>
  <si>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</si>
  <si>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</si>
  <si>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</si>
  <si>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</si>
  <si>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</si>
  <si>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</si>
  <si>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</si>
  <si>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</si>
  <si>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</si>
  <si>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</si>
  <si>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</si>
  <si>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</si>
  <si>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</si>
  <si>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</si>
  <si>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</si>
  <si>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</si>
  <si>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</si>
  <si>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</si>
  <si>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</si>
  <si>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</si>
  <si>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</si>
  <si>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</si>
  <si>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</si>
  <si>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</si>
  <si>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</si>
  <si>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</si>
  <si>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</si>
  <si>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</si>
  <si>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</si>
  <si>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</si>
  <si>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</si>
  <si>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</si>
  <si>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</si>
  <si>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</si>
  <si>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</si>
  <si>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</si>
  <si>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</si>
  <si>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</si>
  <si>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</si>
  <si>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</si>
  <si>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</si>
  <si>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</si>
  <si>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</si>
  <si>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</si>
  <si>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</si>
  <si>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</si>
  <si>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</si>
  <si>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</si>
  <si>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</si>
  <si>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</si>
  <si>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</si>
  <si>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</si>
  <si>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</si>
  <si>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</si>
  <si>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</si>
  <si>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</si>
  <si>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</si>
  <si>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</si>
  <si>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</si>
  <si>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</si>
  <si>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</si>
  <si>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</si>
  <si>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</si>
  <si>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</si>
  <si>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</si>
  <si>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</si>
  <si>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</si>
  <si>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</si>
  <si>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</si>
  <si>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</si>
  <si>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</si>
  <si>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</si>
  <si>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</si>
  <si>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</si>
  <si>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</si>
  <si>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</si>
  <si>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</si>
  <si>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</si>
  <si>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</si>
  <si>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</si>
  <si>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</si>
  <si>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</si>
  <si>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</si>
  <si>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</si>
  <si>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</si>
  <si>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</si>
  <si>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</si>
  <si>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</si>
  <si>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</si>
  <si>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</si>
  <si>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</si>
  <si>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</si>
  <si>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</si>
  <si>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</si>
  <si>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</si>
  <si>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</si>
  <si>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</si>
  <si>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</si>
  <si>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</si>
  <si>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</si>
  <si>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</si>
  <si>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</si>
  <si>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</si>
  <si>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</si>
  <si>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</si>
  <si>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</si>
  <si>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</si>
  <si>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</si>
  <si>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</si>
  <si>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</si>
  <si>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</si>
  <si>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</si>
  <si>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</si>
  <si>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</si>
  <si>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</si>
  <si>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</si>
  <si>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</si>
  <si>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</si>
  <si>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</si>
  <si>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</si>
  <si>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</si>
  <si>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</si>
  <si>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</si>
  <si>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</si>
  <si>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</si>
  <si>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</si>
  <si>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</si>
  <si>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</si>
  <si>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</si>
  <si>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</si>
  <si>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</si>
  <si>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</si>
  <si>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</si>
  <si>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</si>
  <si>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</si>
  <si>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</si>
  <si>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</si>
  <si>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</si>
  <si>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</si>
  <si>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</si>
  <si>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</si>
  <si>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</si>
  <si>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</si>
  <si>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</si>
  <si>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</si>
  <si>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</si>
  <si>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</si>
  <si>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</si>
  <si>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</si>
  <si>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</si>
  <si>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</si>
  <si>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</si>
  <si>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</si>
  <si>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</si>
  <si>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</si>
  <si>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</si>
  <si>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</si>
  <si>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</si>
  <si>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</si>
  <si>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</si>
  <si>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</si>
  <si>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</si>
  <si>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</si>
  <si>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</si>
  <si>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</si>
  <si>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</si>
  <si>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</si>
  <si>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</si>
  <si>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</si>
  <si>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</si>
  <si>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</si>
  <si>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</si>
  <si>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</si>
  <si>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</si>
  <si>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</si>
  <si>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</si>
  <si>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</si>
  <si>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</si>
  <si>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</si>
  <si>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</si>
  <si>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</si>
  <si>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</si>
  <si>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</si>
  <si>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</si>
  <si>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</si>
  <si>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</si>
  <si>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</si>
  <si>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</si>
  <si>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</si>
  <si>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</si>
  <si>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</si>
  <si>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</si>
  <si>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</si>
  <si>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</si>
  <si>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</si>
  <si>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</si>
  <si>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</si>
  <si>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</si>
  <si>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</si>
  <si>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</si>
  <si>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</si>
  <si>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</si>
  <si>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</si>
  <si>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</si>
  <si>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</si>
  <si>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</si>
  <si>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</si>
  <si>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</si>
  <si>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</si>
  <si>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</si>
  <si>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</si>
  <si>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</si>
  <si>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</si>
  <si>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</si>
  <si>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</si>
  <si>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</si>
  <si>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</si>
  <si>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</si>
  <si>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</si>
  <si>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</si>
  <si>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</si>
  <si>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</si>
  <si>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</si>
  <si>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</si>
  <si>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</si>
  <si>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</si>
  <si>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</si>
  <si>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</si>
  <si>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</si>
  <si>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</si>
  <si>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</si>
  <si>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</si>
  <si>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</si>
  <si>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</si>
  <si>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</si>
  <si>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</si>
  <si>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</si>
  <si>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</si>
  <si>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</si>
  <si>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</si>
  <si>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</si>
  <si>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</si>
  <si>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</si>
  <si>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</si>
  <si>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</si>
  <si>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</si>
  <si>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</si>
  <si>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</si>
  <si>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</si>
  <si>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</si>
  <si>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</si>
  <si>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</si>
  <si>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</si>
  <si>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</si>
  <si>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</si>
  <si>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</si>
  <si>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</si>
  <si>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</si>
  <si>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</si>
  <si>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</si>
  <si>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</si>
  <si>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</si>
  <si>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</si>
  <si>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</si>
  <si>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</si>
  <si>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</si>
  <si>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</si>
  <si>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</si>
  <si>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</si>
  <si>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</si>
  <si>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</si>
  <si>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</si>
  <si>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</si>
  <si>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</si>
  <si>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</si>
  <si>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</si>
  <si>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</si>
  <si>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</si>
  <si>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</si>
  <si>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</si>
  <si>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</si>
  <si>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</si>
  <si>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</si>
  <si>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</si>
  <si>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</si>
  <si>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</si>
  <si>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</si>
  <si>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</si>
  <si>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</si>
  <si>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</si>
  <si>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</si>
  <si>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</si>
  <si>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</si>
  <si>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</si>
  <si>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</si>
  <si>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</si>
  <si>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</si>
  <si>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</si>
  <si>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</si>
  <si>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</si>
  <si>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</si>
  <si>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</si>
  <si>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</si>
  <si>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</si>
  <si>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</si>
  <si>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</si>
  <si>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</si>
  <si>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</si>
  <si>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</si>
  <si>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</si>
  <si>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</si>
  <si>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</si>
  <si>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</si>
  <si>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</si>
  <si>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</si>
  <si>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</si>
  <si>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</si>
  <si>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</si>
  <si>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</si>
  <si>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</si>
  <si>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</si>
  <si>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</si>
  <si>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</si>
  <si>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</si>
  <si>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</si>
  <si>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</si>
  <si>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</si>
  <si>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</si>
  <si>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</si>
  <si>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</si>
  <si>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</si>
  <si>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</si>
  <si>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</si>
  <si>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</si>
  <si>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</si>
  <si>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</si>
  <si>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</si>
  <si>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</si>
  <si>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</si>
  <si>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</si>
  <si>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</si>
  <si>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</si>
  <si>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</si>
  <si>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</si>
  <si>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</si>
  <si>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</si>
  <si>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</si>
  <si>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</si>
  <si>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</si>
  <si>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</si>
  <si>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</si>
  <si>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</si>
  <si>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</si>
  <si>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</si>
  <si>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</si>
  <si>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</si>
  <si>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</si>
  <si>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</si>
  <si>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</si>
  <si>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</si>
  <si>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</si>
  <si>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</si>
  <si>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</si>
  <si>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</si>
  <si>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</si>
  <si>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</si>
  <si>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</si>
  <si>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</si>
  <si>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</si>
  <si>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</si>
  <si>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</si>
  <si>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</si>
  <si>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</si>
  <si>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</si>
  <si>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</si>
  <si>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</si>
  <si>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</si>
  <si>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</si>
  <si>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</si>
  <si>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</si>
  <si>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</si>
  <si>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</si>
  <si>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</si>
  <si>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</si>
  <si>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</si>
  <si>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</si>
  <si>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</si>
  <si>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</si>
  <si>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</si>
  <si>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</si>
  <si>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</si>
  <si>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</si>
  <si>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</si>
  <si>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</si>
  <si>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</si>
  <si>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</si>
  <si>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</si>
  <si>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</si>
  <si>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</si>
  <si>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</si>
  <si>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</si>
  <si>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</si>
  <si>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</si>
  <si>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</si>
  <si>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</si>
  <si>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</si>
  <si>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</si>
  <si>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</si>
  <si>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</si>
  <si>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</si>
  <si>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</si>
  <si>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</si>
  <si>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</si>
  <si>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</si>
  <si>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</si>
  <si>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</si>
  <si>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</si>
  <si>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</si>
  <si>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</si>
  <si>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</si>
  <si>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</si>
  <si>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</si>
  <si>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</si>
  <si>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</si>
  <si>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</si>
  <si>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</si>
  <si>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</si>
  <si>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</si>
  <si>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</si>
  <si>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</si>
  <si>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</si>
  <si>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</si>
  <si>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</si>
  <si>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</si>
  <si>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</si>
  <si>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</si>
  <si>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</si>
  <si>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</si>
  <si>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</si>
  <si>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</si>
  <si>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</si>
  <si>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</si>
  <si>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</si>
  <si>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</si>
  <si>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</si>
  <si>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</si>
  <si>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</si>
  <si>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</si>
  <si>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</si>
  <si>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</si>
  <si>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</si>
  <si>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</si>
  <si>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</si>
  <si>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</si>
  <si>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</si>
  <si>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</si>
  <si>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</si>
  <si>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</si>
  <si>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</si>
  <si>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</si>
  <si>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</si>
  <si>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</si>
  <si>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</si>
  <si>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</si>
  <si>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</si>
  <si>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</si>
  <si>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</si>
  <si>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</si>
  <si>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</si>
  <si>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</si>
  <si>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</si>
  <si>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</si>
  <si>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</si>
  <si>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</si>
  <si>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</si>
  <si>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</si>
  <si>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</si>
  <si>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</si>
  <si>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</si>
  <si>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</si>
  <si>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</si>
  <si>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</si>
  <si>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</si>
  <si>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</si>
  <si>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</si>
  <si>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</si>
  <si>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</si>
  <si>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</si>
  <si>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</si>
  <si>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</si>
  <si>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</si>
  <si>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</si>
  <si>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</si>
  <si>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</si>
  <si>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</si>
  <si>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</si>
  <si>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</si>
  <si>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</si>
  <si>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</si>
  <si>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</si>
  <si>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</si>
  <si>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</si>
  <si>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</si>
  <si>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</si>
  <si>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</si>
  <si>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</si>
  <si>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</si>
  <si>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</si>
  <si>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</si>
  <si>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</si>
  <si>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</si>
  <si>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</si>
  <si>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</si>
  <si>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</si>
  <si>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</si>
  <si>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</si>
  <si>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</si>
  <si>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</si>
  <si>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</si>
  <si>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</si>
  <si>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</si>
  <si>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</si>
  <si>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</si>
  <si>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</si>
  <si>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</si>
  <si>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</si>
  <si>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</si>
  <si>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</si>
  <si>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</si>
  <si>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</si>
  <si>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</si>
  <si>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</si>
  <si>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</si>
  <si>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</si>
  <si>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</si>
  <si>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</si>
  <si>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</si>
  <si>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</si>
  <si>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</si>
  <si>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</si>
  <si>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</si>
  <si>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</si>
  <si>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</si>
  <si>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</si>
  <si>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</si>
  <si>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</si>
  <si>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</si>
  <si>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</si>
  <si>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</si>
  <si>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</si>
  <si>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</si>
  <si>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</si>
  <si>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</si>
  <si>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</si>
  <si>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</si>
  <si>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</si>
  <si>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</si>
  <si>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</si>
  <si>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</si>
  <si>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</si>
  <si>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</si>
  <si>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</si>
  <si>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</si>
  <si>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</si>
  <si>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</si>
  <si>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</si>
  <si>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</si>
  <si>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</si>
  <si>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</si>
  <si>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</si>
  <si>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</si>
  <si>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</si>
  <si>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</si>
  <si>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</si>
  <si>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</si>
  <si>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</si>
  <si>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</si>
  <si>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</si>
  <si>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</si>
  <si>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</si>
  <si>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</si>
  <si>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</si>
  <si>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</si>
  <si>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</si>
  <si>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</si>
  <si>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</si>
  <si>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</si>
  <si>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</si>
  <si>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</si>
  <si>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</si>
  <si>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</si>
  <si>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</si>
  <si>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</si>
  <si>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</si>
  <si>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</si>
  <si>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</si>
  <si>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</si>
  <si>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</si>
  <si>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</si>
  <si>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</si>
  <si>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</si>
  <si>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</si>
  <si>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</si>
  <si>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</si>
  <si>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</si>
  <si>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</si>
  <si>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</si>
  <si>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</si>
  <si>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</si>
  <si>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</si>
  <si>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</si>
  <si>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</si>
  <si>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</si>
  <si>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</si>
  <si>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</si>
  <si>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</si>
  <si>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</si>
  <si>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</si>
  <si>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</si>
  <si>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</si>
  <si>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</si>
  <si>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</si>
  <si>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</si>
  <si>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</si>
  <si>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</si>
  <si>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</si>
  <si>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</si>
  <si>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</si>
  <si>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</si>
  <si>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</si>
  <si>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</si>
  <si>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</si>
  <si>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</si>
  <si>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</si>
  <si>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</si>
  <si>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</si>
  <si>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</si>
  <si>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</si>
  <si>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</si>
  <si>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</si>
  <si>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</si>
  <si>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</si>
  <si>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</si>
  <si>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</si>
  <si>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</si>
  <si>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</si>
  <si>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</si>
  <si>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</si>
  <si>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</si>
  <si>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</si>
  <si>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</si>
  <si>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</si>
  <si>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</si>
  <si>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</si>
  <si>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</si>
  <si>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</si>
  <si>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</si>
  <si>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</si>
  <si>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</si>
  <si>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</si>
  <si>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</si>
  <si>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</si>
  <si>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</si>
  <si>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</si>
  <si>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</si>
  <si>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</si>
  <si>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</si>
  <si>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</si>
  <si>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</si>
  <si>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</si>
  <si>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</si>
  <si>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</si>
  <si>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</si>
  <si>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</si>
  <si>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</si>
  <si>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</si>
  <si>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</si>
  <si>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</si>
  <si>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</si>
  <si>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</si>
  <si>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</si>
  <si>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</si>
  <si>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</si>
  <si>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</si>
  <si>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</si>
  <si>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</si>
  <si>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</si>
  <si>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</si>
  <si>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</si>
  <si>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</si>
  <si>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</si>
  <si>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</si>
  <si>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</si>
  <si>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</si>
  <si>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</si>
  <si>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</si>
  <si>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</si>
  <si>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</si>
  <si>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</si>
  <si>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</si>
  <si>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</si>
  <si>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</si>
  <si>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</si>
  <si>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</si>
  <si>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</si>
  <si>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</si>
  <si>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</si>
  <si>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</si>
  <si>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</si>
  <si>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</si>
  <si>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</si>
  <si>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</si>
  <si>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</si>
  <si>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</si>
  <si>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</si>
  <si>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</si>
  <si>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</si>
  <si>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</si>
  <si>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</si>
  <si>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</si>
  <si>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</si>
  <si>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</si>
  <si>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</si>
  <si>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</si>
  <si>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</si>
  <si>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</si>
  <si>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</si>
  <si>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</si>
  <si>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</si>
  <si>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</si>
  <si>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</si>
  <si>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</si>
  <si>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</si>
  <si>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</si>
  <si>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</si>
  <si>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</si>
  <si>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</si>
  <si>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</si>
  <si>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</si>
  <si>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</si>
  <si>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</si>
  <si>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</si>
  <si>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</si>
  <si>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</si>
  <si>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</si>
  <si>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</si>
  <si>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</si>
  <si>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</si>
  <si>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</si>
  <si>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</si>
  <si>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</si>
  <si>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</si>
  <si>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</si>
  <si>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</si>
  <si>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</si>
  <si>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</si>
  <si>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</si>
  <si>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</si>
  <si>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</si>
  <si>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</si>
  <si>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</si>
  <si>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</si>
  <si>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</si>
  <si>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</si>
  <si>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</si>
  <si>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</si>
  <si>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</si>
  <si>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</si>
  <si>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</si>
  <si>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</si>
  <si>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</si>
  <si>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</si>
  <si>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</si>
  <si>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</si>
  <si>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</si>
  <si>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</si>
  <si>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</si>
  <si>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</si>
  <si>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</si>
  <si>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</si>
  <si>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</si>
  <si>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</si>
  <si>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</si>
  <si>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</si>
  <si>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</si>
  <si>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</si>
  <si>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</si>
  <si>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</si>
  <si>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</si>
  <si>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</si>
  <si>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</si>
  <si>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</si>
  <si>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</si>
  <si>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</si>
  <si>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</si>
  <si>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</si>
  <si>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</si>
  <si>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</si>
  <si>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</si>
  <si>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</si>
  <si>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</si>
  <si>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</si>
  <si>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</si>
  <si>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</si>
  <si>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</si>
  <si>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</si>
  <si>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</si>
  <si>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</si>
  <si>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</si>
  <si>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</si>
  <si>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</si>
  <si>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</si>
  <si>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</si>
  <si>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</si>
  <si>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</si>
  <si>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</si>
  <si>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</si>
  <si>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</si>
  <si>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</si>
  <si>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</si>
  <si>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</si>
  <si>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</si>
  <si>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</si>
  <si>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</si>
  <si>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</si>
  <si>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</si>
  <si>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</si>
  <si>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</si>
  <si>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</si>
  <si>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</si>
  <si>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</si>
  <si>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</si>
  <si>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</si>
  <si>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</si>
  <si>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</si>
  <si>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</si>
  <si>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</si>
  <si>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</si>
  <si>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</si>
  <si>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</si>
  <si>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</si>
  <si>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</si>
  <si>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</si>
  <si>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</si>
  <si>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</si>
  <si>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</si>
  <si>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</si>
  <si>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</si>
  <si>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</si>
  <si>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</si>
  <si>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</si>
  <si>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</si>
  <si>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</si>
  <si>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</si>
  <si>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</si>
  <si>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</si>
  <si>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</si>
  <si>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</si>
  <si>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</si>
  <si>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</si>
  <si>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</si>
  <si>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</si>
  <si>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</si>
  <si>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</si>
  <si>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</si>
  <si>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</si>
  <si>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</si>
  <si>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</si>
  <si>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</si>
  <si>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</si>
  <si>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</si>
  <si>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</si>
  <si>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</si>
  <si>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</si>
  <si>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</si>
  <si>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</si>
  <si>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</si>
  <si>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</si>
  <si>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</si>
  <si>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</si>
  <si>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</si>
  <si>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</si>
  <si>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</si>
  <si>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</si>
  <si>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</si>
  <si>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</si>
  <si>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</si>
  <si>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</si>
  <si>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</si>
  <si>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</si>
  <si>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</si>
  <si>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</si>
  <si>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</si>
  <si>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</si>
  <si>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</si>
  <si>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</si>
  <si>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</si>
  <si>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</si>
  <si>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</si>
  <si>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</si>
  <si>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</si>
  <si>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</si>
  <si>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</si>
  <si>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</si>
  <si>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</si>
  <si>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</si>
  <si>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</si>
  <si>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</si>
  <si>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</si>
  <si>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</si>
  <si>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</si>
  <si>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</si>
  <si>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</si>
  <si>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</si>
  <si>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</si>
  <si>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</si>
  <si>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</si>
  <si>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</si>
  <si>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</si>
  <si>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</si>
  <si>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</si>
  <si>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</si>
  <si>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</si>
  <si>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</si>
  <si>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</si>
  <si>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</si>
  <si>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</si>
  <si>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</si>
  <si>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</si>
  <si>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</si>
  <si>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</si>
  <si>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</si>
  <si>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</si>
  <si>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</si>
  <si>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</si>
  <si>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</si>
  <si>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</si>
  <si>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</si>
  <si>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</si>
  <si>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</si>
  <si>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</si>
  <si>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</si>
  <si>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</si>
  <si>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</si>
  <si>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</si>
  <si>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</si>
  <si>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</si>
  <si>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</si>
  <si>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</si>
  <si>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</si>
  <si>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</si>
  <si>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</si>
  <si>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</si>
  <si>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</si>
  <si>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</si>
  <si>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</si>
  <si>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</si>
  <si>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</si>
  <si>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</si>
  <si>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</si>
  <si>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</si>
  <si>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</si>
  <si>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</si>
  <si>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</si>
  <si>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</si>
  <si>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</si>
  <si>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</si>
  <si>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</si>
  <si>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</si>
  <si>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</si>
  <si>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</si>
  <si>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</si>
  <si>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</si>
  <si>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</si>
  <si>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</si>
  <si>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</si>
  <si>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</si>
  <si>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</si>
  <si>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</si>
  <si>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</si>
  <si>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</si>
  <si>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</si>
  <si>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</si>
  <si>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</si>
  <si>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</si>
  <si>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</si>
  <si>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</si>
  <si>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</si>
  <si>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</si>
  <si>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</si>
  <si>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</si>
  <si>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</si>
  <si>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</si>
  <si>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</si>
  <si>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</si>
  <si>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</si>
  <si>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</si>
  <si>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</si>
  <si>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</si>
  <si>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</si>
  <si>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</si>
  <si>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</si>
  <si>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</si>
  <si>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</si>
  <si>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</si>
  <si>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</si>
  <si>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</si>
  <si>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</si>
  <si>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</si>
  <si>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</si>
  <si>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</si>
  <si>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</si>
  <si>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</si>
  <si>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</si>
  <si>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</si>
  <si>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</si>
  <si>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</si>
  <si>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</si>
  <si>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</si>
  <si>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</si>
  <si>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</si>
  <si>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</si>
  <si>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</si>
  <si>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</si>
  <si>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</si>
  <si>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</si>
  <si>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</si>
  <si>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</si>
  <si>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</si>
  <si>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</si>
  <si>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</si>
  <si>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</si>
  <si>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</si>
  <si>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</si>
  <si>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</si>
  <si>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</si>
  <si>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</si>
  <si>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</si>
  <si>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</si>
  <si>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</si>
  <si>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</si>
  <si>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</si>
  <si>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</si>
  <si>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</si>
  <si>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</si>
  <si>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</si>
  <si>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</si>
  <si>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</si>
  <si>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</si>
  <si>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</si>
  <si>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</si>
  <si>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</si>
  <si>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</si>
  <si>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</si>
  <si>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</si>
  <si>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</si>
  <si>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</si>
  <si>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</si>
  <si>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</si>
  <si>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</si>
  <si>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</si>
  <si>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</si>
  <si>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</si>
  <si>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</si>
  <si>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</si>
  <si>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</si>
  <si>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</si>
  <si>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</si>
  <si>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</si>
  <si>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</si>
  <si>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</si>
  <si>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</si>
  <si>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</si>
  <si>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</si>
  <si>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</si>
  <si>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</si>
  <si>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</si>
  <si>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</si>
  <si>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</si>
  <si>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</si>
  <si>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</si>
  <si>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</si>
  <si>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</si>
  <si>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</si>
  <si>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</si>
  <si>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</si>
  <si>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</si>
  <si>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</si>
  <si>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</si>
  <si>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</si>
  <si>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</si>
  <si>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</si>
  <si>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</si>
  <si>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</si>
  <si>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</si>
  <si>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</si>
  <si>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</si>
  <si>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</si>
  <si>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</si>
  <si>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</si>
  <si>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</si>
  <si>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</si>
  <si>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</si>
  <si>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</si>
  <si>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</si>
  <si>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</si>
  <si>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</si>
  <si>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</si>
  <si>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</si>
  <si>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</si>
  <si>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</si>
  <si>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</si>
  <si>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</si>
  <si>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</si>
  <si>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</si>
  <si>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</si>
  <si>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</si>
  <si>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</si>
  <si>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</si>
  <si>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</si>
  <si>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</si>
  <si>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</si>
  <si>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</si>
  <si>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</si>
  <si>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</si>
  <si>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</si>
  <si>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</si>
  <si>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</si>
  <si>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</si>
  <si>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</si>
  <si>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</si>
  <si>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</si>
  <si>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</si>
  <si>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</si>
  <si>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</si>
  <si>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</si>
  <si>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</si>
  <si>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</si>
  <si>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</si>
  <si>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</si>
  <si>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</si>
  <si>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</si>
  <si>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</si>
  <si>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</si>
  <si>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</si>
  <si>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</si>
  <si>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</si>
  <si>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</si>
  <si>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</si>
  <si>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</si>
  <si>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</si>
  <si>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</si>
  <si>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</si>
  <si>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</si>
  <si>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</si>
  <si>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</si>
  <si>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</si>
  <si>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</si>
  <si>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</si>
  <si>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</si>
  <si>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</si>
  <si>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</si>
  <si>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</si>
  <si>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</si>
  <si>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</si>
  <si>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</si>
  <si>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</si>
  <si>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</si>
  <si>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</si>
  <si>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</si>
  <si>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</si>
  <si>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</si>
  <si>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</si>
  <si>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</si>
  <si>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</si>
  <si>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</si>
  <si>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</si>
  <si>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</si>
  <si>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</si>
  <si>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</si>
  <si>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</si>
  <si>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</si>
  <si>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</si>
  <si>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</si>
  <si>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</si>
  <si>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</si>
  <si>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</si>
  <si>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</si>
  <si>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</si>
  <si>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</si>
  <si>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</si>
  <si>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</si>
  <si>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</si>
  <si>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</si>
  <si>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</si>
  <si>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</si>
  <si>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</si>
  <si>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</si>
  <si>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</si>
  <si>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</si>
  <si>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</si>
  <si>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</si>
  <si>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</si>
  <si>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</si>
  <si>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</si>
  <si>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</si>
  <si>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</si>
  <si>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</si>
  <si>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</si>
  <si>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</si>
  <si>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</si>
  <si>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</si>
  <si>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</si>
  <si>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</si>
  <si>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</si>
  <si>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</si>
  <si>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</si>
  <si>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</si>
  <si>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</si>
  <si>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</si>
  <si>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</si>
  <si>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</si>
  <si>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</si>
  <si>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</si>
  <si>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</si>
  <si>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</si>
  <si>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</si>
  <si>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</si>
  <si>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</si>
  <si>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</si>
  <si>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</si>
  <si>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</si>
  <si>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</si>
  <si>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</si>
  <si>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</si>
  <si>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</si>
  <si>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</si>
  <si>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</si>
  <si>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</si>
  <si>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</si>
  <si>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</si>
  <si>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</si>
  <si>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</si>
  <si>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</si>
  <si>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</si>
  <si>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</si>
  <si>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</si>
  <si>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</si>
  <si>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</si>
  <si>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</si>
  <si>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</si>
  <si>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</si>
  <si>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</si>
  <si>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</si>
  <si>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</si>
  <si>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</si>
  <si>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</si>
  <si>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</si>
  <si>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</si>
  <si>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</si>
  <si>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</si>
  <si>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</si>
  <si>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</si>
  <si>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</si>
  <si>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</si>
  <si>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</si>
  <si>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</si>
  <si>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</si>
  <si>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</si>
  <si>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</si>
  <si>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</si>
  <si>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</si>
  <si>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</si>
  <si>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</si>
  <si>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</si>
  <si>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</si>
  <si>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</si>
  <si>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</si>
  <si>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</si>
  <si>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</si>
  <si>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</si>
  <si>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</si>
  <si>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</si>
  <si>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</si>
  <si>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</si>
  <si>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</si>
  <si>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</si>
  <si>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</si>
  <si>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</si>
  <si>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</si>
  <si>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</si>
  <si>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</si>
  <si>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</si>
  <si>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</si>
  <si>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</si>
  <si>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</si>
  <si>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</si>
  <si>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</si>
  <si>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</si>
  <si>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</si>
  <si>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</si>
  <si>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</si>
  <si>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</si>
  <si>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</si>
  <si>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</si>
  <si>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</si>
  <si>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</si>
  <si>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</si>
  <si>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</si>
  <si>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</si>
  <si>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</si>
  <si>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</si>
  <si>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</si>
  <si>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</si>
  <si>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</si>
  <si>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</si>
  <si>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</si>
  <si>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</si>
  <si>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</si>
  <si>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</si>
  <si>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</si>
  <si>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</si>
  <si>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</si>
  <si>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</si>
  <si>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</si>
  <si>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</si>
  <si>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</si>
  <si>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</si>
  <si>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</si>
  <si>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</si>
  <si>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</si>
  <si>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</si>
  <si>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</si>
  <si>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</si>
  <si>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</si>
  <si>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</si>
  <si>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</si>
  <si>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</si>
  <si>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</si>
  <si>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</si>
  <si>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</si>
  <si>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</si>
  <si>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</si>
  <si>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</si>
  <si>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</si>
  <si>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</si>
  <si>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</si>
  <si>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</si>
  <si>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</si>
  <si>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</si>
  <si>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</si>
  <si>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</si>
  <si>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</si>
  <si>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</si>
  <si>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</si>
  <si>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</si>
  <si>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</si>
  <si>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</si>
  <si>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</si>
  <si>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</si>
  <si>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</si>
  <si>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</si>
  <si>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</si>
  <si>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</si>
  <si>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</si>
  <si>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</si>
  <si>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</si>
  <si>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</si>
  <si>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</si>
  <si>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</si>
  <si>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</si>
  <si>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</si>
  <si>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</si>
  <si>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</si>
  <si>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</si>
  <si>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</si>
  <si>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</si>
  <si>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</si>
  <si>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</si>
  <si>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</si>
  <si>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</si>
  <si>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</si>
  <si>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</si>
  <si>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</si>
  <si>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</si>
  <si>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</si>
  <si>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</si>
  <si>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</si>
  <si>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</si>
  <si>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</si>
  <si>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</si>
  <si>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</si>
  <si>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</si>
  <si>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</si>
  <si>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</si>
  <si>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</si>
  <si>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</si>
  <si>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</si>
  <si>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</si>
  <si>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</si>
  <si>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</si>
  <si>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</si>
  <si>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</si>
  <si>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</si>
  <si>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</si>
  <si>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</si>
  <si>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</si>
  <si>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</si>
  <si>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</si>
  <si>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</si>
  <si>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</si>
  <si>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</si>
  <si>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</si>
  <si>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</si>
  <si>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</si>
  <si>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</si>
  <si>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</si>
  <si>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</si>
  <si>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</si>
  <si>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</si>
  <si>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</si>
  <si>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</si>
  <si>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</si>
  <si>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</si>
  <si>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</si>
  <si>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</si>
  <si>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</si>
  <si>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</si>
  <si>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</si>
  <si>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</si>
  <si>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</si>
  <si>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</si>
  <si>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</si>
  <si>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</si>
  <si>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</si>
  <si>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</si>
  <si>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</si>
  <si>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</si>
  <si>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</si>
  <si>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</si>
  <si>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</si>
  <si>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</si>
  <si>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</si>
  <si>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</si>
  <si>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</si>
  <si>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</si>
  <si>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</si>
  <si>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</si>
  <si>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</si>
  <si>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</si>
  <si>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</si>
  <si>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</si>
  <si>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</si>
  <si>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</si>
  <si>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</si>
  <si>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</si>
  <si>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</si>
  <si>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</si>
  <si>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</si>
  <si>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</si>
  <si>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</si>
  <si>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</si>
  <si>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</si>
  <si>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</si>
  <si>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</si>
  <si>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</si>
  <si>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</si>
  <si>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</si>
  <si>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</si>
  <si>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</si>
  <si>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</si>
  <si>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</si>
  <si>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</si>
  <si>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</si>
  <si>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</si>
  <si>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</si>
  <si>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</si>
  <si>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</si>
  <si>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</si>
  <si>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</si>
  <si>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</si>
  <si>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</si>
  <si>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</si>
  <si>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</si>
  <si>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</si>
  <si>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</si>
  <si>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</si>
  <si>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</si>
  <si>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</si>
  <si>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</si>
  <si>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</si>
  <si>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</si>
  <si>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</si>
  <si>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</si>
  <si>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</si>
  <si>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</si>
  <si>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</si>
  <si>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</si>
  <si>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</si>
  <si>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</si>
  <si>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</si>
  <si>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</si>
  <si>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</si>
  <si>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</si>
  <si>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</si>
  <si>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</si>
  <si>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</si>
  <si>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</si>
  <si>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</si>
  <si>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</si>
  <si>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</si>
  <si>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</si>
  <si>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</si>
  <si>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</si>
  <si>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</si>
  <si>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</si>
  <si>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</si>
  <si>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</si>
  <si>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</si>
  <si>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</si>
  <si>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</si>
  <si>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</si>
  <si>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</si>
  <si>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</si>
  <si>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</si>
  <si>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</si>
  <si>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</si>
  <si>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</si>
  <si>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</si>
  <si>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</si>
  <si>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</si>
  <si>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</si>
  <si>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</si>
  <si>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</si>
  <si>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</si>
  <si>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</si>
  <si>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</si>
  <si>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</si>
  <si>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</si>
  <si>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</si>
  <si>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</si>
  <si>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</si>
  <si>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</si>
  <si>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</si>
  <si>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</si>
  <si>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</si>
  <si>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</si>
  <si>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</si>
  <si>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</si>
  <si>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</si>
  <si>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</si>
  <si>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</si>
  <si>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</si>
  <si>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</si>
  <si>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</si>
  <si>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</si>
  <si>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</si>
  <si>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</si>
  <si>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</si>
  <si>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</si>
  <si>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</si>
  <si>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</si>
  <si>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</si>
  <si>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</si>
  <si>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</si>
  <si>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</si>
  <si>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</si>
  <si>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</si>
  <si>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</si>
  <si>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</si>
  <si>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</si>
  <si>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</si>
  <si>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</si>
  <si>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</si>
  <si>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</si>
  <si>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</si>
  <si>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</si>
  <si>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</si>
  <si>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</si>
  <si>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</si>
  <si>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</si>
  <si>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</si>
  <si>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</si>
  <si>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</si>
  <si>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</si>
  <si>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</si>
  <si>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</si>
  <si>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</si>
  <si>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</si>
  <si>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</si>
  <si>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</si>
  <si>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</si>
  <si>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</si>
  <si>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</si>
  <si>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</si>
  <si>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</si>
  <si>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</si>
  <si>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</si>
  <si>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</si>
  <si>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</si>
  <si>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</si>
  <si>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</si>
  <si>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</si>
  <si>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</si>
  <si>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</si>
  <si>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</si>
  <si>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</si>
  <si>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</si>
  <si>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</si>
  <si>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</si>
  <si>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</si>
  <si>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</si>
  <si>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</si>
  <si>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</si>
  <si>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</si>
  <si>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</si>
  <si>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</si>
  <si>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</si>
  <si>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</si>
  <si>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</si>
  <si>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</si>
  <si>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</si>
  <si>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</si>
  <si>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</si>
  <si>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</si>
  <si>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</si>
  <si>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</si>
  <si>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</si>
  <si>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</si>
  <si>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</si>
  <si>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</si>
  <si>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</si>
  <si>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</si>
  <si>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</si>
  <si>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</si>
  <si>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</si>
  <si>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</si>
  <si>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</si>
  <si>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</si>
  <si>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</si>
  <si>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</si>
  <si>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</si>
  <si>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</si>
  <si>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</si>
  <si>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</si>
  <si>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</si>
  <si>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</si>
  <si>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</si>
  <si>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</si>
  <si>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</si>
  <si>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</si>
  <si>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</si>
  <si>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</si>
  <si>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</si>
  <si>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</si>
  <si>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</si>
  <si>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</si>
  <si>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</si>
  <si>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</si>
  <si>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</si>
  <si>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</si>
  <si>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</si>
  <si>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</si>
  <si>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</si>
  <si>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</si>
  <si>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</si>
  <si>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</si>
  <si>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</si>
  <si>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</si>
  <si>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</si>
  <si>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</si>
  <si>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</si>
  <si>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</si>
  <si>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</si>
  <si>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</si>
  <si>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</si>
  <si>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</si>
  <si>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</si>
  <si>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</si>
  <si>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</si>
  <si>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</si>
  <si>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</si>
  <si>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</si>
  <si>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</si>
  <si>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</si>
  <si>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</si>
  <si>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</si>
  <si>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</si>
  <si>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</si>
  <si>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</si>
  <si>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</si>
  <si>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</si>
  <si>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</si>
  <si>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</si>
  <si>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</si>
  <si>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</si>
  <si>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</si>
  <si>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</si>
  <si>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</si>
  <si>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</si>
  <si>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</si>
  <si>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</si>
  <si>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</si>
  <si>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</si>
  <si>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</si>
  <si>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</si>
  <si>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</si>
  <si>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</si>
  <si>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</si>
  <si>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</si>
  <si>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</si>
  <si>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</si>
  <si>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</si>
  <si>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</si>
  <si>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</si>
  <si>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</si>
  <si>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</si>
  <si>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</si>
  <si>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</si>
  <si>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</si>
  <si>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</si>
  <si>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</si>
  <si>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</si>
  <si>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</si>
  <si>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</si>
  <si>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</si>
  <si>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</si>
  <si>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</si>
  <si>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</si>
  <si>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</si>
  <si>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</si>
  <si>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</si>
  <si>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</si>
  <si>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</si>
  <si>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</si>
  <si>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</si>
  <si>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</si>
  <si>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</si>
  <si>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</si>
  <si>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</si>
  <si>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</si>
  <si>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</si>
  <si>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</si>
  <si>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</si>
  <si>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</si>
  <si>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</si>
  <si>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</si>
  <si>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</si>
  <si>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</si>
  <si>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</si>
  <si>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</si>
  <si>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</si>
  <si>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</si>
  <si>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</si>
  <si>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</si>
  <si>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</si>
  <si>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</si>
  <si>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</si>
  <si>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</si>
  <si>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</si>
  <si>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</si>
  <si>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</si>
  <si>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</si>
  <si>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</si>
  <si>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</si>
  <si>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</si>
  <si>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</si>
  <si>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</si>
  <si>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</si>
  <si>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</si>
  <si>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</si>
  <si>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</si>
  <si>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</si>
  <si>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</si>
  <si>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</si>
  <si>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</si>
  <si>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</si>
  <si>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</si>
  <si>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</si>
  <si>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</si>
  <si>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</si>
  <si>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</si>
  <si>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</si>
  <si>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</si>
  <si>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</si>
  <si>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</si>
  <si>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</si>
  <si>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</si>
  <si>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</si>
  <si>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</si>
  <si>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</si>
  <si>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</si>
  <si>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</si>
  <si>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</si>
  <si>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</si>
  <si>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</si>
  <si>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</si>
  <si>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</si>
  <si>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</si>
  <si>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</si>
  <si>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</si>
  <si>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</si>
  <si>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</si>
  <si>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</si>
  <si>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</si>
  <si>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</si>
  <si>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</si>
  <si>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</si>
  <si>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</si>
  <si>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</si>
  <si>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</si>
  <si>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</si>
  <si>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</si>
  <si>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</si>
  <si>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</si>
  <si>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</si>
  <si>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</si>
  <si>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</si>
  <si>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</si>
  <si>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</si>
  <si>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</si>
  <si>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</si>
  <si>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</si>
  <si>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</si>
  <si>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</si>
  <si>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</si>
  <si>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</si>
  <si>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</si>
  <si>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</si>
  <si>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</si>
  <si>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</si>
  <si>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</si>
  <si>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</si>
  <si>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</si>
  <si>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</si>
  <si>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</si>
  <si>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</si>
  <si>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</si>
  <si>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</si>
  <si>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</si>
  <si>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</si>
  <si>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</si>
  <si>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</si>
  <si>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</si>
  <si>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</si>
  <si>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</si>
  <si>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</si>
  <si>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</si>
  <si>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</si>
  <si>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</si>
  <si>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</si>
  <si>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</si>
  <si>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</si>
  <si>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</si>
  <si>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</si>
  <si>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</si>
  <si>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</si>
  <si>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</si>
  <si>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</si>
  <si>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</si>
  <si>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</si>
  <si>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</si>
  <si>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</si>
  <si>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</si>
  <si>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</si>
  <si>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</si>
  <si>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</si>
  <si>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</si>
  <si>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</si>
  <si>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</si>
  <si>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</si>
  <si>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</si>
  <si>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</si>
  <si>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</si>
  <si>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</si>
  <si>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</si>
  <si>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</si>
  <si>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</si>
  <si>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</si>
  <si>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</si>
  <si>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</si>
  <si>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</si>
  <si>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</si>
  <si>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</si>
  <si>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</si>
  <si>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</si>
  <si>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</si>
  <si>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</si>
  <si>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</si>
  <si>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</si>
  <si>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</si>
  <si>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</si>
  <si>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</si>
  <si>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</si>
  <si>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</si>
  <si>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</si>
  <si>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</si>
  <si>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</si>
  <si>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</si>
  <si>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</si>
  <si>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</si>
  <si>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</si>
  <si>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</si>
  <si>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</si>
  <si>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</si>
  <si>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</si>
  <si>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</si>
  <si>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</si>
  <si>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</si>
  <si>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</si>
  <si>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</si>
  <si>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</si>
  <si>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</si>
  <si>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</si>
  <si>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</si>
  <si>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</si>
  <si>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</si>
  <si>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</si>
  <si>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</si>
  <si>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</si>
  <si>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</si>
  <si>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</si>
  <si>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</si>
  <si>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</si>
  <si>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</si>
  <si>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</si>
  <si>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</si>
  <si>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</si>
  <si>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</si>
  <si>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</si>
  <si>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</si>
  <si>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</si>
  <si>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</si>
  <si>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</si>
  <si>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</si>
  <si>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</si>
  <si>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</si>
  <si>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</si>
  <si>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</si>
  <si>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</si>
  <si>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</si>
  <si>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</si>
  <si>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</si>
  <si>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</si>
  <si>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</si>
  <si>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</si>
  <si>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</si>
  <si>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</si>
  <si>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</si>
  <si>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</si>
  <si>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</si>
  <si>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</si>
  <si>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</si>
  <si>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</si>
  <si>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</si>
  <si>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</si>
  <si>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</si>
  <si>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</si>
  <si>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</si>
  <si>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</si>
  <si>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</si>
  <si>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</si>
  <si>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</si>
  <si>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</si>
  <si>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</si>
  <si>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</si>
  <si>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</si>
  <si>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</si>
  <si>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</si>
  <si>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</si>
  <si>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</si>
  <si>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</si>
  <si>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</si>
  <si>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</si>
  <si>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</si>
  <si>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</si>
  <si>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</si>
  <si>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</si>
  <si>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</si>
  <si>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</si>
  <si>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</si>
  <si>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</si>
  <si>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</si>
  <si>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</si>
  <si>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</si>
  <si>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</si>
  <si>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</si>
  <si>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</si>
  <si>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</si>
  <si>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</si>
  <si>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</si>
  <si>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</si>
  <si>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</si>
  <si>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</si>
  <si>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</si>
  <si>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</si>
  <si>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</si>
  <si>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</si>
  <si>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</si>
  <si>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</si>
  <si>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</si>
  <si>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</si>
  <si>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</si>
  <si>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</si>
  <si>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</si>
  <si>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</si>
  <si>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</si>
  <si>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</si>
  <si>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</si>
  <si>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</si>
  <si>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</si>
  <si>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</si>
  <si>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</si>
  <si>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</si>
  <si>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</si>
  <si>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</si>
  <si>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</si>
  <si>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</si>
  <si>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</si>
  <si>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</si>
  <si>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</si>
  <si>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</si>
  <si>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</si>
  <si>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</si>
  <si>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</si>
  <si>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</si>
  <si>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</si>
  <si>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</si>
  <si>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</si>
  <si>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</si>
  <si>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</si>
  <si>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</si>
  <si>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</si>
  <si>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</si>
  <si>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</si>
  <si>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</si>
  <si>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</si>
  <si>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</si>
  <si>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</si>
  <si>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</si>
  <si>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</si>
  <si>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</si>
  <si>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</si>
  <si>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</si>
  <si>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</si>
  <si>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</si>
  <si>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</si>
  <si>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</si>
  <si>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</si>
  <si>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</si>
  <si>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</si>
  <si>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</si>
  <si>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</si>
  <si>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</si>
  <si>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</si>
  <si>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</si>
  <si>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</si>
  <si>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</si>
  <si>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</si>
  <si>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</si>
  <si>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</si>
  <si>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</si>
  <si>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</si>
  <si>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</si>
  <si>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</si>
  <si>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</si>
  <si>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</si>
  <si>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</si>
  <si>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</si>
  <si>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</si>
  <si>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</si>
  <si>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</si>
  <si>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</si>
  <si>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</si>
  <si>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</si>
  <si>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</si>
  <si>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</si>
  <si>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</si>
  <si>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</si>
  <si>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</si>
  <si>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</si>
  <si>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</si>
  <si>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</si>
  <si>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</si>
  <si>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</si>
  <si>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</si>
  <si>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</si>
  <si>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</si>
  <si>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</si>
  <si>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</si>
  <si>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</si>
  <si>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</si>
  <si>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</si>
  <si>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</si>
  <si>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</si>
  <si>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</si>
  <si>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</si>
  <si>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</si>
  <si>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</si>
  <si>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</si>
  <si>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</si>
  <si>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</si>
  <si>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</si>
  <si>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</si>
  <si>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</si>
  <si>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</si>
  <si>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</si>
  <si>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</si>
  <si>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</si>
  <si>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</si>
  <si>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</si>
  <si>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</si>
  <si>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</si>
  <si>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</si>
  <si>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</si>
  <si>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</si>
  <si>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</si>
  <si>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</si>
  <si>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</si>
  <si>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</si>
  <si>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</si>
  <si>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</si>
  <si>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</si>
  <si>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</si>
  <si>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</si>
  <si>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</si>
  <si>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</si>
  <si>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</si>
  <si>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</si>
  <si>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</si>
  <si>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</si>
  <si>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</si>
  <si>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</si>
  <si>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</si>
  <si>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</si>
  <si>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</si>
  <si>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</si>
  <si>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</si>
  <si>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</si>
  <si>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</si>
  <si>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</si>
  <si>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</si>
  <si>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</si>
  <si>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</si>
  <si>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</si>
  <si>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</si>
  <si>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</si>
  <si>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</si>
  <si>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</si>
  <si>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</si>
  <si>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</si>
  <si>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</si>
  <si>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</si>
  <si>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</si>
  <si>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</si>
  <si>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</si>
  <si>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</si>
  <si>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</si>
  <si>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</si>
  <si>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</si>
  <si>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</si>
  <si>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</si>
  <si>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</si>
  <si>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</si>
  <si>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</si>
  <si>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</si>
  <si>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</si>
  <si>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</si>
  <si>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</si>
  <si>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</si>
  <si>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</si>
  <si>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</si>
  <si>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</si>
  <si>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</si>
  <si>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</si>
  <si>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</si>
  <si>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</si>
  <si>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</si>
  <si>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</si>
  <si>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</si>
  <si>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</si>
  <si>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</si>
  <si>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</si>
  <si>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</si>
  <si>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</si>
  <si>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</si>
  <si>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</si>
  <si>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</si>
  <si>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</si>
  <si>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</si>
  <si>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</si>
  <si>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</si>
  <si>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</si>
  <si>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</si>
  <si>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</si>
  <si>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</si>
  <si>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</si>
  <si>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</si>
  <si>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</si>
  <si>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</si>
  <si>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</si>
  <si>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</si>
  <si>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</si>
  <si>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</si>
  <si>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</si>
  <si>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</si>
  <si>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</si>
  <si>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</si>
  <si>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</si>
  <si>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</si>
  <si>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</si>
  <si>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</si>
  <si>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</si>
  <si>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</si>
  <si>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</si>
  <si>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</si>
  <si>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</si>
  <si>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</si>
  <si>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</si>
  <si>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</si>
  <si>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</si>
  <si>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</si>
  <si>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</si>
  <si>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</si>
  <si>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</si>
  <si>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</si>
  <si>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</si>
  <si>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</si>
  <si>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</si>
  <si>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</si>
  <si>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</si>
  <si>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</si>
  <si>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</si>
  <si>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</si>
  <si>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</si>
  <si>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</si>
  <si>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</si>
  <si>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</si>
  <si>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</si>
  <si>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</si>
  <si>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</si>
  <si>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</si>
  <si>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</si>
  <si>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</si>
  <si>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</si>
  <si>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</si>
  <si>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</si>
  <si>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</si>
  <si>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</si>
  <si>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</si>
  <si>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</si>
  <si>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</si>
  <si>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</si>
  <si>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</si>
  <si>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</si>
  <si>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</si>
  <si>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</si>
  <si>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</si>
  <si>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</si>
  <si>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</si>
  <si>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</si>
  <si>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</si>
  <si>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</si>
  <si>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</si>
  <si>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</si>
  <si>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</si>
  <si>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</si>
  <si>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</si>
  <si>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</si>
  <si>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</si>
  <si>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</si>
  <si>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</si>
  <si>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</si>
  <si>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</si>
  <si>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</si>
  <si>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</si>
  <si>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</si>
  <si>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</si>
  <si>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</si>
  <si>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</si>
  <si>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</si>
  <si>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</si>
  <si>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</si>
  <si>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</si>
  <si>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</si>
  <si>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</si>
  <si>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</si>
  <si>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</si>
  <si>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</si>
  <si>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</si>
  <si>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</si>
  <si>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</si>
  <si>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</si>
  <si>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</si>
  <si>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</si>
  <si>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</si>
  <si>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</si>
  <si>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</si>
  <si>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</si>
  <si>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</si>
  <si>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</si>
  <si>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</si>
  <si>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</si>
  <si>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</si>
  <si>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</si>
  <si>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</si>
  <si>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</si>
  <si>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</si>
  <si>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</si>
  <si>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</si>
  <si>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</si>
  <si>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</si>
  <si>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</si>
  <si>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</si>
  <si>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</si>
  <si>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</si>
  <si>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</si>
  <si>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</si>
  <si>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</si>
  <si>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</si>
  <si>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</si>
  <si>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</si>
  <si>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</si>
  <si>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</si>
  <si>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</si>
  <si>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</si>
  <si>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</si>
  <si>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</si>
  <si>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</si>
  <si>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</si>
  <si>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</si>
  <si>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</si>
  <si>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</si>
  <si>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</si>
  <si>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</si>
  <si>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</si>
  <si>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</si>
  <si>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</si>
  <si>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</si>
  <si>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</si>
  <si>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</si>
  <si>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</si>
  <si>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</si>
  <si>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</si>
  <si>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</si>
  <si>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</si>
  <si>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</si>
  <si>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</si>
  <si>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</si>
  <si>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</si>
  <si>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</si>
  <si>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</si>
  <si>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</si>
  <si>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</si>
  <si>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</si>
  <si>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</si>
  <si>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</si>
  <si>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</si>
  <si>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</si>
  <si>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</si>
  <si>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</si>
  <si>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</si>
  <si>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</si>
  <si>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</si>
  <si>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</si>
  <si>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</si>
  <si>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</si>
  <si>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</si>
  <si>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</si>
  <si>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</si>
  <si>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</si>
  <si>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</si>
  <si>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</si>
  <si>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</si>
  <si>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</si>
  <si>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</si>
  <si>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</si>
  <si>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</si>
  <si>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</si>
  <si>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</si>
  <si>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</si>
  <si>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</si>
  <si>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</si>
  <si>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</si>
  <si>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</si>
  <si>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</si>
  <si>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</si>
  <si>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</si>
  <si>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</si>
  <si>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</si>
  <si>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</si>
  <si>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</si>
  <si>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</si>
  <si>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</si>
  <si>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</si>
  <si>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</si>
  <si>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</si>
  <si>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</si>
  <si>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</si>
  <si>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</si>
  <si>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</si>
  <si>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</si>
  <si>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</si>
  <si>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</si>
  <si>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</si>
  <si>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</si>
  <si>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</si>
  <si>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</si>
  <si>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</si>
  <si>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</si>
  <si>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</si>
  <si>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</si>
  <si>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</si>
  <si>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</si>
  <si>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</si>
  <si>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</si>
  <si>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</si>
  <si>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</si>
  <si>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</si>
  <si>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</si>
  <si>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</si>
  <si>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</si>
  <si>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</si>
  <si>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</si>
  <si>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</si>
  <si>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</si>
  <si>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</si>
  <si>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</si>
  <si>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</si>
  <si>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</si>
  <si>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</si>
  <si>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</si>
  <si>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</si>
  <si>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</si>
  <si>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</si>
  <si>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</si>
  <si>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</si>
  <si>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</si>
  <si>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</si>
  <si>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</si>
  <si>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</si>
  <si>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</si>
  <si>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</si>
  <si>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</si>
  <si>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</si>
  <si>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</si>
  <si>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</si>
  <si>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</si>
  <si>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</si>
  <si>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</si>
  <si>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</si>
  <si>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</si>
  <si>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</si>
  <si>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</si>
  <si>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</si>
  <si>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</si>
  <si>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</si>
  <si>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</si>
  <si>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</si>
  <si>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</si>
  <si>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</si>
  <si>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</si>
  <si>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</si>
  <si>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</si>
  <si>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</si>
  <si>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</si>
  <si>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</si>
  <si>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</si>
  <si>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</si>
  <si>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</si>
  <si>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</si>
  <si>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</si>
  <si>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</si>
  <si>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</si>
  <si>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</si>
  <si>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</si>
  <si>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</si>
  <si>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</si>
  <si>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</si>
  <si>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</si>
  <si>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</si>
  <si>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</si>
  <si>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</si>
  <si>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</si>
  <si>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</si>
  <si>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</si>
  <si>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</si>
  <si>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</si>
  <si>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</si>
  <si>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</si>
  <si>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</si>
  <si>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</si>
  <si>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</si>
  <si>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</si>
  <si>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</si>
  <si>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</si>
  <si>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</si>
  <si>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</si>
  <si>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</si>
  <si>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</si>
  <si>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</si>
  <si>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</si>
  <si>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</si>
  <si>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</si>
  <si>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</si>
  <si>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</si>
  <si>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</si>
  <si>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</si>
  <si>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</si>
  <si>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</si>
  <si>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</si>
  <si>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</si>
  <si>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</si>
  <si>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</si>
  <si>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</si>
  <si>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</si>
  <si>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</si>
  <si>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</si>
  <si>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</si>
  <si>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</si>
  <si>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</si>
  <si>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</si>
  <si>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</si>
  <si>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</si>
  <si>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</si>
  <si>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</si>
  <si>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</si>
  <si>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</si>
  <si>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</si>
  <si>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</si>
  <si>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</si>
  <si>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</si>
  <si>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</si>
  <si>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</si>
  <si>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</si>
  <si>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</si>
  <si>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</si>
  <si>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</si>
  <si>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</si>
  <si>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</si>
  <si>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</si>
  <si>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</si>
  <si>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</si>
  <si>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</si>
  <si>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</si>
  <si>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</si>
  <si>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</si>
  <si>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</si>
  <si>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</si>
  <si>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</si>
  <si>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</si>
  <si>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</si>
  <si>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</si>
  <si>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</si>
  <si>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</si>
  <si>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</si>
  <si>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</si>
  <si>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</si>
  <si>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</si>
  <si>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</si>
  <si>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</si>
  <si>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</si>
  <si>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</si>
  <si>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</si>
  <si>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</si>
  <si>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</si>
  <si>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</si>
  <si>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</si>
  <si>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</si>
  <si>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</si>
  <si>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</si>
  <si>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</si>
  <si>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</si>
  <si>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</si>
  <si>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</si>
  <si>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</si>
  <si>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</si>
  <si>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</si>
  <si>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</si>
  <si>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</si>
  <si>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</si>
  <si>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</si>
  <si>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</si>
  <si>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</si>
  <si>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</si>
  <si>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</si>
  <si>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</si>
  <si>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</si>
  <si>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</si>
  <si>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</si>
  <si>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</si>
  <si>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</si>
  <si>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</si>
  <si>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</si>
  <si>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</si>
  <si>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</si>
  <si>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</si>
  <si>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</si>
  <si>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</si>
  <si>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</si>
  <si>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</si>
  <si>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</si>
  <si>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</si>
  <si>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</si>
  <si>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</si>
  <si>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</si>
  <si>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</si>
  <si>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</si>
  <si>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</si>
  <si>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</si>
  <si>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</si>
  <si>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</si>
  <si>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</si>
  <si>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</si>
  <si>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</si>
  <si>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</si>
  <si>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</si>
  <si>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</si>
  <si>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</si>
  <si>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</si>
  <si>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</si>
  <si>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</si>
  <si>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</si>
  <si>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</si>
  <si>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</si>
  <si>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</si>
  <si>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</si>
  <si>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</si>
  <si>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</si>
  <si>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</si>
  <si>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</si>
  <si>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</si>
  <si>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</si>
  <si>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</si>
  <si>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</si>
  <si>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</si>
  <si>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</si>
  <si>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</si>
  <si>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</si>
  <si>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</si>
  <si>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</si>
  <si>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</si>
  <si>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</si>
  <si>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</si>
  <si>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</si>
  <si>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</si>
  <si>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</si>
  <si>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</si>
  <si>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</si>
  <si>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</si>
  <si>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</si>
  <si>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</si>
  <si>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</si>
  <si>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</si>
  <si>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</si>
  <si>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</si>
  <si>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</si>
  <si>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</si>
  <si>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</si>
  <si>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</si>
  <si>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</si>
  <si>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</si>
  <si>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</si>
  <si>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</si>
  <si>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</si>
  <si>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</si>
  <si>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</si>
  <si>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</si>
  <si>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</si>
  <si>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</si>
  <si>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</si>
  <si>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</si>
  <si>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</si>
  <si>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</si>
  <si>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</si>
  <si>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</si>
  <si>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</si>
  <si>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</si>
  <si>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</si>
  <si>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</si>
  <si>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</si>
  <si>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</si>
  <si>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</si>
  <si>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</si>
  <si>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</si>
  <si>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</si>
  <si>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</si>
  <si>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</si>
  <si>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</si>
  <si>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</si>
  <si>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</si>
  <si>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</si>
  <si>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</si>
  <si>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</si>
  <si>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</si>
  <si>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</si>
  <si>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</si>
  <si>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</si>
  <si>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</si>
  <si>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</si>
  <si>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</si>
  <si>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</si>
  <si>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</si>
  <si>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</si>
  <si>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</si>
  <si>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</si>
  <si>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</si>
  <si>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</si>
  <si>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</si>
  <si>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</si>
  <si>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</si>
  <si>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</si>
  <si>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</si>
  <si>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</si>
  <si>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</si>
  <si>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</si>
  <si>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</si>
  <si>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</si>
  <si>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</si>
  <si>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</si>
  <si>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</si>
  <si>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</si>
  <si>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</si>
  <si>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</si>
  <si>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</si>
  <si>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</si>
  <si>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</si>
  <si>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</si>
  <si>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</si>
  <si>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</si>
  <si>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</si>
  <si>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</si>
  <si>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</si>
  <si>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</si>
  <si>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</si>
  <si>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</si>
  <si>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</si>
  <si>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</si>
  <si>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</si>
  <si>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</si>
  <si>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</si>
  <si>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</si>
  <si>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</si>
  <si>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</si>
  <si>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</si>
  <si>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</si>
  <si>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</si>
  <si>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</si>
  <si>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</si>
  <si>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</si>
  <si>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</si>
  <si>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</si>
  <si>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</si>
  <si>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</si>
  <si>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</si>
  <si>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</si>
  <si>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</si>
  <si>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</si>
  <si>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</si>
  <si>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</si>
  <si>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</si>
  <si>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</si>
  <si>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</si>
  <si>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</si>
  <si>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</si>
  <si>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</si>
  <si>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</si>
  <si>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</si>
  <si>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</si>
  <si>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</si>
  <si>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</si>
  <si>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</si>
  <si>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</si>
  <si>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</si>
  <si>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</si>
  <si>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</si>
  <si>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</si>
  <si>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</si>
  <si>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</si>
  <si>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</si>
  <si>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</si>
  <si>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</si>
  <si>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</si>
  <si>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</si>
  <si>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</si>
  <si>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</si>
  <si>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</si>
  <si>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</si>
  <si>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</si>
  <si>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</si>
  <si>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</si>
  <si>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</si>
  <si>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</si>
  <si>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</si>
  <si>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</si>
  <si>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</si>
  <si>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</si>
  <si>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</si>
  <si>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</si>
  <si>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</si>
  <si>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</si>
  <si>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</si>
  <si>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</si>
  <si>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</si>
  <si>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</si>
  <si>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</si>
  <si>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</si>
  <si>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</si>
  <si>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</si>
  <si>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</si>
  <si>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</si>
  <si>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</si>
  <si>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</si>
  <si>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</si>
  <si>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</si>
  <si>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</si>
  <si>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</si>
  <si>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</si>
  <si>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</si>
  <si>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</si>
  <si>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</si>
  <si>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</si>
  <si>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</si>
  <si>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</si>
  <si>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</si>
  <si>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</si>
  <si>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</si>
  <si>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</si>
  <si>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</si>
  <si>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</si>
  <si>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</si>
  <si>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</si>
  <si>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</si>
  <si>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</si>
  <si>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</si>
  <si>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</si>
  <si>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</si>
  <si>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</si>
  <si>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</si>
  <si>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</si>
  <si>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</si>
  <si>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</si>
  <si>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</si>
  <si>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</si>
  <si>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</si>
  <si>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</si>
  <si>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</si>
  <si>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</si>
  <si>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</si>
  <si>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</si>
  <si>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</si>
  <si>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</si>
  <si>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</si>
  <si>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</si>
  <si>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</si>
  <si>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</si>
  <si>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</si>
  <si>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</si>
  <si>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</si>
  <si>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</si>
  <si>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</si>
  <si>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</si>
  <si>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</si>
  <si>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</si>
  <si>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</si>
  <si>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</si>
  <si>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</si>
  <si>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</si>
  <si>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</si>
  <si>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</si>
  <si>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</si>
  <si>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</si>
  <si>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</si>
  <si>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</si>
  <si>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</si>
  <si>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</si>
  <si>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</si>
  <si>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</si>
  <si>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</si>
  <si>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</si>
  <si>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</si>
  <si>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</si>
  <si>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</si>
  <si>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</si>
  <si>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</si>
  <si>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</si>
  <si>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</si>
  <si>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</si>
  <si>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</si>
  <si>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</si>
  <si>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</si>
  <si>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</si>
  <si>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</si>
  <si>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</si>
  <si>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</si>
  <si>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</si>
  <si>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</si>
  <si>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</si>
  <si>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</si>
  <si>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</si>
  <si>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</si>
  <si>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</si>
  <si>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</si>
  <si>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</si>
  <si>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</si>
  <si>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</si>
  <si>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</si>
  <si>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</si>
  <si>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</si>
  <si>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</si>
  <si>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</si>
  <si>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</si>
  <si>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</si>
  <si>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</si>
  <si>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</si>
  <si>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</si>
  <si>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</si>
  <si>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</si>
  <si>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</si>
  <si>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</si>
  <si>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</si>
  <si>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</si>
  <si>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</si>
  <si>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</si>
  <si>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</si>
  <si>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</si>
  <si>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</si>
  <si>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</si>
  <si>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</si>
  <si>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</si>
  <si>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</si>
  <si>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</si>
  <si>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</si>
  <si>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</si>
  <si>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</si>
  <si>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</si>
  <si>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</si>
  <si>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</si>
  <si>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</si>
  <si>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</si>
  <si>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</si>
  <si>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</si>
  <si>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</si>
  <si>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</si>
  <si>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</si>
  <si>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</si>
  <si>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</si>
  <si>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</si>
  <si>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</si>
  <si>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</si>
  <si>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</si>
  <si>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</si>
  <si>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</si>
  <si>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</si>
  <si>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</si>
  <si>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</si>
  <si>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</si>
  <si>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</si>
  <si>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</si>
  <si>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</si>
  <si>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</si>
  <si>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</si>
  <si>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</si>
  <si>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</si>
  <si>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</si>
  <si>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</si>
  <si>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</si>
  <si>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</si>
  <si>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</si>
  <si>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</si>
  <si>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</si>
  <si>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</si>
  <si>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</si>
  <si>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</si>
  <si>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</si>
  <si>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</si>
  <si>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</si>
  <si>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</si>
  <si>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</si>
  <si>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</si>
  <si>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</si>
  <si>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</si>
  <si>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</si>
  <si>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</si>
  <si>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</si>
  <si>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</si>
  <si>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</si>
  <si>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</si>
  <si>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</si>
  <si>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</si>
  <si>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</si>
  <si>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</si>
  <si>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</si>
  <si>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</si>
  <si>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</si>
  <si>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</si>
  <si>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</si>
  <si>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</si>
  <si>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</si>
  <si>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</si>
  <si>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</si>
  <si>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</si>
  <si>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</si>
  <si>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</si>
  <si>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</si>
  <si>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</si>
  <si>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</si>
  <si>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</si>
  <si>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</si>
  <si>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</si>
  <si>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</si>
  <si>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</si>
  <si>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</si>
  <si>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</si>
  <si>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</si>
  <si>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</si>
  <si>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</si>
  <si>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</si>
  <si>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</si>
  <si>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</si>
  <si>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</si>
  <si>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</si>
  <si>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</si>
  <si>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</si>
  <si>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</si>
  <si>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</si>
  <si>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</si>
  <si>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</si>
  <si>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</si>
  <si>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</si>
  <si>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</si>
  <si>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</si>
  <si>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</si>
  <si>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</si>
  <si>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</si>
  <si>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</si>
  <si>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</si>
  <si>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</si>
  <si>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</si>
  <si>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</si>
  <si>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</si>
  <si>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</si>
  <si>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</si>
  <si>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</si>
  <si>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</si>
  <si>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</si>
  <si>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</si>
  <si>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</si>
  <si>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</si>
  <si>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</si>
  <si>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</si>
  <si>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</si>
  <si>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</si>
  <si>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</si>
  <si>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</si>
  <si>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</si>
  <si>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</si>
  <si>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</si>
  <si>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</si>
  <si>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</si>
  <si>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</si>
  <si>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</si>
  <si>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</si>
  <si>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</si>
  <si>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</si>
  <si>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</si>
  <si>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</si>
  <si>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</si>
  <si>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</si>
  <si>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</si>
  <si>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</si>
  <si>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</si>
  <si>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</si>
  <si>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</si>
  <si>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</si>
  <si>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</si>
  <si>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</si>
  <si>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</si>
  <si>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</si>
  <si>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</si>
  <si>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</si>
  <si>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</si>
  <si>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</si>
  <si>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</si>
  <si>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</si>
  <si>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</si>
  <si>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</si>
  <si>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</si>
  <si>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</si>
  <si>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</si>
  <si>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</si>
  <si>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</si>
  <si>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</si>
  <si>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</si>
  <si>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</si>
  <si>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</si>
  <si>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</si>
  <si>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</si>
  <si>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</si>
  <si>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</si>
  <si>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</si>
  <si>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</si>
  <si>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</si>
  <si>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</si>
  <si>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</si>
  <si>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</si>
  <si>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</si>
  <si>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</si>
  <si>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</si>
  <si>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</si>
  <si>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</si>
  <si>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</si>
  <si>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</si>
  <si>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</si>
  <si>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</si>
  <si>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</si>
  <si>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</si>
  <si>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</si>
  <si>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</si>
  <si>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</si>
  <si>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</si>
  <si>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</si>
  <si>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</si>
  <si>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</si>
  <si>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</si>
  <si>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</si>
  <si>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</si>
  <si>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</si>
  <si>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</si>
  <si>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</si>
  <si>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</si>
  <si>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</si>
  <si>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</si>
  <si>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</si>
  <si>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</si>
  <si>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</si>
  <si>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</si>
  <si>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</si>
  <si>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</si>
  <si>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</si>
  <si>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</si>
  <si>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</si>
  <si>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</si>
  <si>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</si>
  <si>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</si>
  <si>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</si>
  <si>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</si>
  <si>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</si>
  <si>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</si>
  <si>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</si>
  <si>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</si>
  <si>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</si>
  <si>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</si>
  <si>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</si>
  <si>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</si>
  <si>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</si>
  <si>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</si>
  <si>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</si>
  <si>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</si>
  <si>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</si>
  <si>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</si>
  <si>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</si>
  <si>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</si>
  <si>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</si>
  <si>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</si>
  <si>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</si>
  <si>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</si>
  <si>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</si>
  <si>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</si>
  <si>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</si>
  <si>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</si>
  <si>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</si>
  <si>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</si>
  <si>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</si>
  <si>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</si>
  <si>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</si>
  <si>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</si>
  <si>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</si>
  <si>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</si>
  <si>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</si>
  <si>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</si>
  <si>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</si>
  <si>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</si>
  <si>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</si>
  <si>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</si>
  <si>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</si>
  <si>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</si>
  <si>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</si>
  <si>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</si>
  <si>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</si>
  <si>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</si>
  <si>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</si>
  <si>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</si>
  <si>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</si>
  <si>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</si>
  <si>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</si>
  <si>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</si>
  <si>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</si>
  <si>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</si>
  <si>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</si>
  <si>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</si>
  <si>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</si>
  <si>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</si>
  <si>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</si>
  <si>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</si>
  <si>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</si>
  <si>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</si>
  <si>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</si>
  <si>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</si>
  <si>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</si>
  <si>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</si>
  <si>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</si>
  <si>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</si>
  <si>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</si>
  <si>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</si>
  <si>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</si>
  <si>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</si>
  <si>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</si>
  <si>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</si>
  <si>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</si>
  <si>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</si>
  <si>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</si>
  <si>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</si>
  <si>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</si>
  <si>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</si>
  <si>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</si>
  <si>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</si>
  <si>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</si>
  <si>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</si>
  <si>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</si>
  <si>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</si>
  <si>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</si>
  <si>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</si>
  <si>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</si>
  <si>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</si>
  <si>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</si>
  <si>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</si>
  <si>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</si>
  <si>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</si>
  <si>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</si>
  <si>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</si>
  <si>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</si>
  <si>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</si>
  <si>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</si>
  <si>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</si>
  <si>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</si>
  <si>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</si>
  <si>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</si>
  <si>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</si>
  <si>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</si>
  <si>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</si>
  <si>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</si>
  <si>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</si>
  <si>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</si>
  <si>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</si>
  <si>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</si>
  <si>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</si>
  <si>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</si>
  <si>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</si>
  <si>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</si>
  <si>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</si>
  <si>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</si>
  <si>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</si>
  <si>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</si>
  <si>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</si>
  <si>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</si>
  <si>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</si>
  <si>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</si>
  <si>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</si>
  <si>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</si>
  <si>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</si>
  <si>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</si>
  <si>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</si>
  <si>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</si>
  <si>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</si>
  <si>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</si>
  <si>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</si>
  <si>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</si>
  <si>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</si>
  <si>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</si>
  <si>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</si>
  <si>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</si>
  <si>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</si>
  <si>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</si>
  <si>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</si>
  <si>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</si>
  <si>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</si>
  <si>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</si>
  <si>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</si>
  <si>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</si>
  <si>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</si>
  <si>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</si>
  <si>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</si>
  <si>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</si>
  <si>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</si>
  <si>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</si>
  <si>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</si>
  <si>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</si>
  <si>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</si>
  <si>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</si>
  <si>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</si>
  <si>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</si>
  <si>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</si>
  <si>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</si>
  <si>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</si>
  <si>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</si>
  <si>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</si>
  <si>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</si>
  <si>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</si>
  <si>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</si>
  <si>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</si>
  <si>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</si>
  <si>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</si>
  <si>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</si>
  <si>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</si>
  <si>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</si>
  <si>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</si>
  <si>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</si>
  <si>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</si>
  <si>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</si>
  <si>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</si>
  <si>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</si>
  <si>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</si>
  <si>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</si>
  <si>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</si>
  <si>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</si>
  <si>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</si>
  <si>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</si>
  <si>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</si>
  <si>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</si>
  <si>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</si>
  <si>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</si>
  <si>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</si>
  <si>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</si>
  <si>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</si>
  <si>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</si>
  <si>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</si>
  <si>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</si>
  <si>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</si>
  <si>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</si>
  <si>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</si>
  <si>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</si>
  <si>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</si>
  <si>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</si>
  <si>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</si>
  <si>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</si>
  <si>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</si>
  <si>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</si>
  <si>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</si>
  <si>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</si>
  <si>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</si>
  <si>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</si>
  <si>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</si>
  <si>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</si>
  <si>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</si>
  <si>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</si>
  <si>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</si>
  <si>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</si>
  <si>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</si>
  <si>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</si>
  <si>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</si>
  <si>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</si>
  <si>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</si>
  <si>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</si>
  <si>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</si>
  <si>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</si>
  <si>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</si>
  <si>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</si>
  <si>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</si>
  <si>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</si>
  <si>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</si>
  <si>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</si>
  <si>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</si>
  <si>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</si>
  <si>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</si>
  <si>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</si>
  <si>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</si>
  <si>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</si>
  <si>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</si>
  <si>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</si>
  <si>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</si>
  <si>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</si>
  <si>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</si>
  <si>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</si>
  <si>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</si>
  <si>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</si>
  <si>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</si>
  <si>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</si>
  <si>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</si>
  <si>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</si>
  <si>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</si>
  <si>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</si>
  <si>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</si>
  <si>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</si>
  <si>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</si>
  <si>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</si>
  <si>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</si>
  <si>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</si>
  <si>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</si>
  <si>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</si>
  <si>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</si>
  <si>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</si>
  <si>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</si>
  <si>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</si>
  <si>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</si>
  <si>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</si>
  <si>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</si>
  <si>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</si>
  <si>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</si>
  <si>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</si>
  <si>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</si>
  <si>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</si>
  <si>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</si>
  <si>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</si>
  <si>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</si>
  <si>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</si>
  <si>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</si>
  <si>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</si>
  <si>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</si>
  <si>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</si>
  <si>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</si>
  <si>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</si>
  <si>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</si>
  <si>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</si>
  <si>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</si>
  <si>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</si>
  <si>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</si>
  <si>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</si>
  <si>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</si>
  <si>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</si>
  <si>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</si>
  <si>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</si>
  <si>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</si>
  <si>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</si>
  <si>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</si>
  <si>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</si>
  <si>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</si>
  <si>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</si>
  <si>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</si>
  <si>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</si>
  <si>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</si>
  <si>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</si>
  <si>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</si>
  <si>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</si>
  <si>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</si>
  <si>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</si>
  <si>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</si>
  <si>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</si>
  <si>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</si>
  <si>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</si>
  <si>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</si>
  <si>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</si>
  <si>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</si>
  <si>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</si>
  <si>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</si>
  <si>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</si>
  <si>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</si>
  <si>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</si>
  <si>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</si>
  <si>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</si>
  <si>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</si>
  <si>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</si>
  <si>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</si>
  <si>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</si>
  <si>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</si>
  <si>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</si>
  <si>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</si>
  <si>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</si>
  <si>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</si>
  <si>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</si>
  <si>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</si>
  <si>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</si>
  <si>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</si>
  <si>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</si>
  <si>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</si>
  <si>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</si>
  <si>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</si>
  <si>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</si>
  <si>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</si>
  <si>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</si>
  <si>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</si>
  <si>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</si>
  <si>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</si>
  <si>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</si>
  <si>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</si>
  <si>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</si>
  <si>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</si>
  <si>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</si>
  <si>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</si>
  <si>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</si>
  <si>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</si>
  <si>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</si>
  <si>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</si>
  <si>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</si>
  <si>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</si>
  <si>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</si>
  <si>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</si>
  <si>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</si>
  <si>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</si>
  <si>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</si>
  <si>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</si>
  <si>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</si>
  <si>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</si>
  <si>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</si>
  <si>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</si>
  <si>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</si>
  <si>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</si>
  <si>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</si>
  <si>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</si>
  <si>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</si>
  <si>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</si>
  <si>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</si>
  <si>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</si>
  <si>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</si>
  <si>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</si>
  <si>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</si>
  <si>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</si>
  <si>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</si>
  <si>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</si>
  <si>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</si>
  <si>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</si>
  <si>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</si>
  <si>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</si>
  <si>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</si>
  <si>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</si>
  <si>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</si>
  <si>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</si>
  <si>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</si>
  <si>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</si>
  <si>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</si>
  <si>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</si>
  <si>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</si>
  <si>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</si>
  <si>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</si>
  <si>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</si>
  <si>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</si>
  <si>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</si>
  <si>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</si>
  <si>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</si>
  <si>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</si>
  <si>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</si>
  <si>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</si>
  <si>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</si>
  <si>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</si>
  <si>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</si>
  <si>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</si>
  <si>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</si>
  <si>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</si>
  <si>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</si>
  <si>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</si>
  <si>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</si>
  <si>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</si>
  <si>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</si>
  <si>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</si>
  <si>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</si>
  <si>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</si>
  <si>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</si>
  <si>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</si>
  <si>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</si>
  <si>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</si>
  <si>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</si>
  <si>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</si>
  <si>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</si>
  <si>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</si>
  <si>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</si>
  <si>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</si>
  <si>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</si>
  <si>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</si>
  <si>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</si>
  <si>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</si>
  <si>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</si>
  <si>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</si>
  <si>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</si>
  <si>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</si>
  <si>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</si>
  <si>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</si>
  <si>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</si>
  <si>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</si>
  <si>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</si>
  <si>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</si>
  <si>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</si>
  <si>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</si>
  <si>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</si>
  <si>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</si>
  <si>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</si>
  <si>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</si>
  <si>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</si>
  <si>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</si>
  <si>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</si>
  <si>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</si>
  <si>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</si>
  <si>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</si>
  <si>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</si>
  <si>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</si>
  <si>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</si>
  <si>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</si>
  <si>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</si>
  <si>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</si>
  <si>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</si>
  <si>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</si>
  <si>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</si>
  <si>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</si>
  <si>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</si>
  <si>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</si>
  <si>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</si>
  <si>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</si>
  <si>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</si>
  <si>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</si>
  <si>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</si>
  <si>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</si>
  <si>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</si>
  <si>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</si>
  <si>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</si>
  <si>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</si>
  <si>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</si>
  <si>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</si>
  <si>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</si>
  <si>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</si>
  <si>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</si>
  <si>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</si>
  <si>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</si>
  <si>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</si>
  <si>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</si>
  <si>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</si>
  <si>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</si>
  <si>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</si>
  <si>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</si>
  <si>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</si>
  <si>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</si>
  <si>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</si>
  <si>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</si>
  <si>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</si>
  <si>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</si>
  <si>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</si>
  <si>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</si>
  <si>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</si>
  <si>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</si>
  <si>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</si>
  <si>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</si>
  <si>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</si>
  <si>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</si>
  <si>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</si>
  <si>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</si>
  <si>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</si>
  <si>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</si>
  <si>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</si>
  <si>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</si>
  <si>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</si>
  <si>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</si>
  <si>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</si>
  <si>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</si>
  <si>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</si>
  <si>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</si>
  <si>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</si>
  <si>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</si>
  <si>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</si>
  <si>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</si>
  <si>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</si>
  <si>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</si>
  <si>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</si>
  <si>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</si>
  <si>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</si>
  <si>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</si>
  <si>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</si>
  <si>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</si>
  <si>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</si>
  <si>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</si>
  <si>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</si>
  <si>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</si>
  <si>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</si>
  <si>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</si>
  <si>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</si>
  <si>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</si>
  <si>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</si>
  <si>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</si>
  <si>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</si>
  <si>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</si>
  <si>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</si>
  <si>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</si>
  <si>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</si>
  <si>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</si>
  <si>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</si>
  <si>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</si>
  <si>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</si>
  <si>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</si>
  <si>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</si>
  <si>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</si>
  <si>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</si>
  <si>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</si>
  <si>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</si>
  <si>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</si>
  <si>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</si>
  <si>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</si>
  <si>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</si>
  <si>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</si>
  <si>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</si>
  <si>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</si>
  <si>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</si>
  <si>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</si>
  <si>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</si>
  <si>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</si>
  <si>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</si>
  <si>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</si>
  <si>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</si>
  <si>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</si>
  <si>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</si>
  <si>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</si>
  <si>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</si>
  <si>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</si>
  <si>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</si>
  <si>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</si>
  <si>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</si>
  <si>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</si>
  <si>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</si>
  <si>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</si>
  <si>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</si>
  <si>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</si>
  <si>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</si>
  <si>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</si>
  <si>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</si>
  <si>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</si>
  <si>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</si>
  <si>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</si>
  <si>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</si>
  <si>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</si>
  <si>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</si>
  <si>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</si>
  <si>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</si>
  <si>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</si>
  <si>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</si>
  <si>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</si>
  <si>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</si>
  <si>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</si>
  <si>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</si>
  <si>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</si>
  <si>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</si>
  <si>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</si>
  <si>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</si>
  <si>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</si>
  <si>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</si>
  <si>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</si>
  <si>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</si>
  <si>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</si>
  <si>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</si>
  <si>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</si>
  <si>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</si>
  <si>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</si>
  <si>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</si>
  <si>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</si>
  <si>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</si>
  <si>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</si>
  <si>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</si>
  <si>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</si>
  <si>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</si>
  <si>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</si>
  <si>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</si>
  <si>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</si>
  <si>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</si>
  <si>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</si>
  <si>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</si>
  <si>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</si>
  <si>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</si>
  <si>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</si>
  <si>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</si>
  <si>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</si>
  <si>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</si>
  <si>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</si>
  <si>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</si>
  <si>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</si>
  <si>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</si>
  <si>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</si>
  <si>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</si>
  <si>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</si>
  <si>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</si>
  <si>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</si>
  <si>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</si>
  <si>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</si>
  <si>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</si>
  <si>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</si>
  <si>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</si>
  <si>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</si>
  <si>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</si>
  <si>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</si>
  <si>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</si>
  <si>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</si>
  <si>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</si>
  <si>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</si>
  <si>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</si>
  <si>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</si>
  <si>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</si>
  <si>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</si>
  <si>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</si>
  <si>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</si>
  <si>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</si>
  <si>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</si>
  <si>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</si>
  <si>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</si>
  <si>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</si>
  <si>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</si>
  <si>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</si>
  <si>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</si>
  <si>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</si>
  <si>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</si>
  <si>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</si>
  <si>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</si>
  <si>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</si>
  <si>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</si>
  <si>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</si>
  <si>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</si>
  <si>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</si>
  <si>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</si>
  <si>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</si>
  <si>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</si>
  <si>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</si>
  <si>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</si>
  <si>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</si>
  <si>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</si>
  <si>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</si>
  <si>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</si>
  <si>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</si>
  <si>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</si>
  <si>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</si>
  <si>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</si>
  <si>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</si>
  <si>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</si>
  <si>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</si>
  <si>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</si>
  <si>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</si>
  <si>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</si>
  <si>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</si>
  <si>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</si>
  <si>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</si>
  <si>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</si>
  <si>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</si>
  <si>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</si>
  <si>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</si>
  <si>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</si>
  <si>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</si>
  <si>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</si>
  <si>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</si>
  <si>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</si>
  <si>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</si>
  <si>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</si>
  <si>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</si>
  <si>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</si>
  <si>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</si>
  <si>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</si>
  <si>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</si>
  <si>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</si>
  <si>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</si>
  <si>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</si>
  <si>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</si>
  <si>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</si>
  <si>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</si>
  <si>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</si>
  <si>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</si>
  <si>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</si>
  <si>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</si>
  <si>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</si>
  <si>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</si>
  <si>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</si>
  <si>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</si>
  <si>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</si>
  <si>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</si>
  <si>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</si>
  <si>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</si>
  <si>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</si>
  <si>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</si>
  <si>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</si>
  <si>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</si>
  <si>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</si>
  <si>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</si>
  <si>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</si>
  <si>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</si>
  <si>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</si>
  <si>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</si>
  <si>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</si>
  <si>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</si>
  <si>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</si>
  <si>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</si>
  <si>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</si>
  <si>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</si>
  <si>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</si>
  <si>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</si>
  <si>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</si>
  <si>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</si>
  <si>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</si>
  <si>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</si>
  <si>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</si>
  <si>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</si>
  <si>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</si>
  <si>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</si>
  <si>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</si>
  <si>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</si>
  <si>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</si>
  <si>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</si>
  <si>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</si>
  <si>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</si>
  <si>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</si>
  <si>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</si>
  <si>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</si>
  <si>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</si>
  <si>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</si>
  <si>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</si>
  <si>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</si>
  <si>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</si>
  <si>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</si>
  <si>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</si>
  <si>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</si>
  <si>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</si>
  <si>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</si>
  <si>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</si>
  <si>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</si>
  <si>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</si>
  <si>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</si>
  <si>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</si>
  <si>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</si>
  <si>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</si>
  <si>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</si>
  <si>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</si>
  <si>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</si>
  <si>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</si>
  <si>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</si>
  <si>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</si>
  <si>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</si>
  <si>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</si>
  <si>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</si>
  <si>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</si>
  <si>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</si>
  <si>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</si>
  <si>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</si>
  <si>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</si>
  <si>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</si>
  <si>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</si>
  <si>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</si>
  <si>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</si>
  <si>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</si>
  <si>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</si>
  <si>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</si>
  <si>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</si>
  <si>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</si>
  <si>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</si>
  <si>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</si>
  <si>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</si>
  <si>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</si>
  <si>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</si>
  <si>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</si>
  <si>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</si>
  <si>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</si>
  <si>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</si>
  <si>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</si>
  <si>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</si>
  <si>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</si>
  <si>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</si>
  <si>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</si>
  <si>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</si>
  <si>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</si>
  <si>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</si>
  <si>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</si>
  <si>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</si>
  <si>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</si>
  <si>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</si>
  <si>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</si>
  <si>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</si>
  <si>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</si>
  <si>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</si>
  <si>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</si>
  <si>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</si>
  <si>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</si>
  <si>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</si>
  <si>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</si>
  <si>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</si>
  <si>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</si>
  <si>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</si>
  <si>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</si>
  <si>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</si>
  <si>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</si>
  <si>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</si>
  <si>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</si>
  <si>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</si>
  <si>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</si>
  <si>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</si>
  <si>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</si>
  <si>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</si>
  <si>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</si>
  <si>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</si>
  <si>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</si>
  <si>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</si>
  <si>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</si>
  <si>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</si>
  <si>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</si>
  <si>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</si>
  <si>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</si>
  <si>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</si>
  <si>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</si>
  <si>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</si>
  <si>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</si>
  <si>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</si>
  <si>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</si>
  <si>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</si>
  <si>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</si>
  <si>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</si>
  <si>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</si>
  <si>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</si>
  <si>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</si>
  <si>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</si>
  <si>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</si>
  <si>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</si>
  <si>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</si>
  <si>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</si>
  <si>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</si>
  <si>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</si>
  <si>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</si>
  <si>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</si>
  <si>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</si>
  <si>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</si>
  <si>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</si>
  <si>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</si>
  <si>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</si>
  <si>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</si>
  <si>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</si>
  <si>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</si>
  <si>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</si>
  <si>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</si>
  <si>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</si>
  <si>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</si>
  <si>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</si>
  <si>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</si>
  <si>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</si>
  <si>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</si>
  <si>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</si>
  <si>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</si>
  <si>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</si>
  <si>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</si>
  <si>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</si>
  <si>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</si>
  <si>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</si>
  <si>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</si>
  <si>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</si>
  <si>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</si>
  <si>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</si>
  <si>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</si>
  <si>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</si>
  <si>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</si>
  <si>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</si>
  <si>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</si>
  <si>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</si>
  <si>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</si>
  <si>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</si>
  <si>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</si>
  <si>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</si>
  <si>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</si>
  <si>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</si>
  <si>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</si>
  <si>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</si>
  <si>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</si>
  <si>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</si>
  <si>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</si>
  <si>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</si>
  <si>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</si>
  <si>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</si>
  <si>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</si>
  <si>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</si>
  <si>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</si>
  <si>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</si>
  <si>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</si>
  <si>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</si>
  <si>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</si>
  <si>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</si>
  <si>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</si>
  <si>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</si>
  <si>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</si>
  <si>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</si>
  <si>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</si>
  <si>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</si>
  <si>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</si>
  <si>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</si>
  <si>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</si>
  <si>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</si>
  <si>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</si>
  <si>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</si>
  <si>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</si>
  <si>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</si>
  <si>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</si>
  <si>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</si>
  <si>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</si>
  <si>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</si>
  <si>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</si>
  <si>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</si>
  <si>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</si>
  <si>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</si>
  <si>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</si>
  <si>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</si>
  <si>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</si>
  <si>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</si>
  <si>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</si>
  <si>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</si>
  <si>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</si>
  <si>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</si>
  <si>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</si>
  <si>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</si>
  <si>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</si>
  <si>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</si>
  <si>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</si>
  <si>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</si>
  <si>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</si>
  <si>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</si>
  <si>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</si>
  <si>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</si>
  <si>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</si>
  <si>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</si>
  <si>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</si>
  <si>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</si>
  <si>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</si>
  <si>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</si>
  <si>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</si>
  <si>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</si>
  <si>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</si>
  <si>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</si>
  <si>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</si>
  <si>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</si>
  <si>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</si>
  <si>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</si>
  <si>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</si>
  <si>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</si>
  <si>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</si>
  <si>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</si>
  <si>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</si>
  <si>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</si>
  <si>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</si>
  <si>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</si>
  <si>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</si>
  <si>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</si>
  <si>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</si>
  <si>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</si>
  <si>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</si>
  <si>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</si>
  <si>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</si>
  <si>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</si>
  <si>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</si>
  <si>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</si>
  <si>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</si>
  <si>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</si>
  <si>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</si>
  <si>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</si>
  <si>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</si>
  <si>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</si>
  <si>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</si>
  <si>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</si>
  <si>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</si>
  <si>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</si>
  <si>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</si>
  <si>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</si>
  <si>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</si>
  <si>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</si>
  <si>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</si>
  <si>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</si>
  <si>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</si>
  <si>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</si>
  <si>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</si>
  <si>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</si>
  <si>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</si>
  <si>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</si>
  <si>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</si>
  <si>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</si>
  <si>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</si>
  <si>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</si>
  <si>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</si>
  <si>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</si>
  <si>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</si>
  <si>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</si>
  <si>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</si>
  <si>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</si>
  <si>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</si>
  <si>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</si>
  <si>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</si>
  <si>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</si>
  <si>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</si>
  <si>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</si>
  <si>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</si>
  <si>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</si>
  <si>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</si>
  <si>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</si>
  <si>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</si>
  <si>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</si>
  <si>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</si>
  <si>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</si>
  <si>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</si>
  <si>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</si>
  <si>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</si>
  <si>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</si>
  <si>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</si>
  <si>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</si>
  <si>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</si>
  <si>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</si>
  <si>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</si>
  <si>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</si>
  <si>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</si>
  <si>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</si>
  <si>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</si>
  <si>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</si>
  <si>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</si>
  <si>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</si>
  <si>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</si>
  <si>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</si>
  <si>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</si>
  <si>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</si>
  <si>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</si>
  <si>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</si>
  <si>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</si>
  <si>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</si>
  <si>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</si>
  <si>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</si>
  <si>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</si>
  <si>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</si>
  <si>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</si>
  <si>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</si>
  <si>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</si>
  <si>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</si>
  <si>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</si>
  <si>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</si>
  <si>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</si>
  <si>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</si>
  <si>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</si>
  <si>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</si>
  <si>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</si>
  <si>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</si>
  <si>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</si>
  <si>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</si>
  <si>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</si>
  <si>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</si>
  <si>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</si>
  <si>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</si>
  <si>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</si>
  <si>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</si>
  <si>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</si>
  <si>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</si>
  <si>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</si>
  <si>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</si>
  <si>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</si>
  <si>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</si>
  <si>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</si>
  <si>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</si>
  <si>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</si>
  <si>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</si>
  <si>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</si>
  <si>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</si>
  <si>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</si>
  <si>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</si>
  <si>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</si>
  <si>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</si>
  <si>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</si>
  <si>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</si>
  <si>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</si>
  <si>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</si>
  <si>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</si>
  <si>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</si>
  <si>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</si>
  <si>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</si>
  <si>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</si>
  <si>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</si>
  <si>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</si>
  <si>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</si>
  <si>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</si>
  <si>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</si>
  <si>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</si>
  <si>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</si>
  <si>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</si>
  <si>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</si>
  <si>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</si>
  <si>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</si>
  <si>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</si>
  <si>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</si>
  <si>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</si>
  <si>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</si>
  <si>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</si>
  <si>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</si>
  <si>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</si>
  <si>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</si>
  <si>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</si>
  <si>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</si>
  <si>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</si>
  <si>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</si>
  <si>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</si>
  <si>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</si>
  <si>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</si>
  <si>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</si>
  <si>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</si>
  <si>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</si>
  <si>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</si>
  <si>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</si>
  <si>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</si>
  <si>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</si>
  <si>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</si>
  <si>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</si>
  <si>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</si>
  <si>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</si>
  <si>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</si>
  <si>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</si>
  <si>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</si>
  <si>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</si>
  <si>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</si>
  <si>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</si>
  <si>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</si>
  <si>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</si>
  <si>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</si>
  <si>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</si>
  <si>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</si>
  <si>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</si>
  <si>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</si>
  <si>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</si>
  <si>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</si>
  <si>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</si>
  <si>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</si>
  <si>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</si>
  <si>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</si>
  <si>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</si>
  <si>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</si>
  <si>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</si>
  <si>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</si>
  <si>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</si>
  <si>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</si>
  <si>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</si>
  <si>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</si>
  <si>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</si>
  <si>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</si>
  <si>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</si>
  <si>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</si>
  <si>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</si>
  <si>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</si>
  <si>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</si>
  <si>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</si>
  <si>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</si>
  <si>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</si>
  <si>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</si>
  <si>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</si>
  <si>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</si>
  <si>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</si>
  <si>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</si>
  <si>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</si>
  <si>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</si>
  <si>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</si>
  <si>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</si>
  <si>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</si>
  <si>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</si>
  <si>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</si>
  <si>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</si>
  <si>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</si>
  <si>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</si>
  <si>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</si>
  <si>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</si>
  <si>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</si>
  <si>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</si>
  <si>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</si>
  <si>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</si>
  <si>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</si>
  <si>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</si>
  <si>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</si>
  <si>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</si>
  <si>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</si>
  <si>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</si>
  <si>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</si>
  <si>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</si>
  <si>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</si>
  <si>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</si>
  <si>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</si>
  <si>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</si>
  <si>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</si>
  <si>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</si>
  <si>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</si>
  <si>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</si>
  <si>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</si>
  <si>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</si>
  <si>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</si>
  <si>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</si>
  <si>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</si>
  <si>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</si>
  <si>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</si>
  <si>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</si>
  <si>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</si>
  <si>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</si>
  <si>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</si>
  <si>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</si>
  <si>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</si>
  <si>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</si>
  <si>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</si>
  <si>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</si>
  <si>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</si>
  <si>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</si>
  <si>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</si>
  <si>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</si>
  <si>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</si>
  <si>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</si>
  <si>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</si>
  <si>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</si>
  <si>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</si>
  <si>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</si>
  <si>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</si>
  <si>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</si>
  <si>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</si>
  <si>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</si>
  <si>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</si>
  <si>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</si>
  <si>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</si>
  <si>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</si>
  <si>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</si>
  <si>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</si>
  <si>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</si>
  <si>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</si>
  <si>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</si>
  <si>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</si>
  <si>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</si>
  <si>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</si>
  <si>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</si>
  <si>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</si>
  <si>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</si>
  <si>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</si>
  <si>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</si>
  <si>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</si>
  <si>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</si>
  <si>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</si>
  <si>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</si>
  <si>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</si>
  <si>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</si>
  <si>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</si>
  <si>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</si>
  <si>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</si>
  <si>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</si>
  <si>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</si>
  <si>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</si>
  <si>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</si>
  <si>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</si>
  <si>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</si>
  <si>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</si>
  <si>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</si>
  <si>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</si>
  <si>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</si>
  <si>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</si>
  <si>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</si>
  <si>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</si>
  <si>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</si>
  <si>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</si>
  <si>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</si>
  <si>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</si>
  <si>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</si>
  <si>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</si>
  <si>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</si>
  <si>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</si>
  <si>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</si>
  <si>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</si>
  <si>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</si>
  <si>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</si>
  <si>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</si>
  <si>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</si>
  <si>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</si>
  <si>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</si>
  <si>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</si>
  <si>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</si>
  <si>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</si>
  <si>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</si>
  <si>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</si>
  <si>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</si>
  <si>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</si>
  <si>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</si>
  <si>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</si>
  <si>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</si>
  <si>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</si>
  <si>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</si>
  <si>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</si>
  <si>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</si>
  <si>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</si>
  <si>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</si>
  <si>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</si>
  <si>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</si>
  <si>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</si>
  <si>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</si>
  <si>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</si>
  <si>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</si>
  <si>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</si>
  <si>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</si>
  <si>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</si>
  <si>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</si>
  <si>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</si>
  <si>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</si>
  <si>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</si>
  <si>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</si>
  <si>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</si>
  <si>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</si>
  <si>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</si>
  <si>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</si>
  <si>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</si>
  <si>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</si>
  <si>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</si>
  <si>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</si>
  <si>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</si>
  <si>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</si>
  <si>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</si>
  <si>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</si>
  <si>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</si>
  <si>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</si>
  <si>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</si>
  <si>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</si>
  <si>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</si>
  <si>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</si>
  <si>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</si>
  <si>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</si>
  <si>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</si>
  <si>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</si>
  <si>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</si>
  <si>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</si>
  <si>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</si>
  <si>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</si>
  <si>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</si>
  <si>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</si>
  <si>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</si>
  <si>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</si>
  <si>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</si>
  <si>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</si>
  <si>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</si>
  <si>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</si>
  <si>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</si>
  <si>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</si>
  <si>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</si>
  <si>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</si>
  <si>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</si>
  <si>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</si>
  <si>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</si>
  <si>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</si>
  <si>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</si>
  <si>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</si>
  <si>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</si>
  <si>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</si>
  <si>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</si>
  <si>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</si>
  <si>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</si>
  <si>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</si>
  <si>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</si>
  <si>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</si>
  <si>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</si>
  <si>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</si>
  <si>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</si>
  <si>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</si>
  <si>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</si>
  <si>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</si>
  <si>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</si>
  <si>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</si>
  <si>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</si>
  <si>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</si>
  <si>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</si>
  <si>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</si>
  <si>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</si>
  <si>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</si>
  <si>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</si>
  <si>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</si>
  <si>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</si>
  <si>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</si>
  <si>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</si>
  <si>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</si>
  <si>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</si>
  <si>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</si>
  <si>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</si>
  <si>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</si>
  <si>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</si>
  <si>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</si>
  <si>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</si>
  <si>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</si>
  <si>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</si>
  <si>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</si>
  <si>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</si>
  <si>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</si>
  <si>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</si>
  <si>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</si>
  <si>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</si>
  <si>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</si>
  <si>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</si>
  <si>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</si>
  <si>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</si>
  <si>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</si>
  <si>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</si>
  <si>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</si>
  <si>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</si>
  <si>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</si>
  <si>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</si>
  <si>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</si>
  <si>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</si>
  <si>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</si>
  <si>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</si>
  <si>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</si>
  <si>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</si>
  <si>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</si>
  <si>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</si>
  <si>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</si>
  <si>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</si>
  <si>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</si>
  <si>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</si>
  <si>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</si>
  <si>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</si>
  <si>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</si>
  <si>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</si>
  <si>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</si>
  <si>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</si>
  <si>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</si>
  <si>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</si>
  <si>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</si>
  <si>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</si>
  <si>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</si>
  <si>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</si>
  <si>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</si>
  <si>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</si>
  <si>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</si>
  <si>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</si>
  <si>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</si>
  <si>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</si>
  <si>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</si>
  <si>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</si>
  <si>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</si>
  <si>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</si>
  <si>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</si>
  <si>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</si>
  <si>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</si>
  <si>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</si>
  <si>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</si>
  <si>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</si>
  <si>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</si>
  <si>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</si>
  <si>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</si>
  <si>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</si>
  <si>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</si>
  <si>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</si>
  <si>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</si>
  <si>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</si>
  <si>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</si>
  <si>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</si>
  <si>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</si>
  <si>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</si>
  <si>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</si>
  <si>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</si>
  <si>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</si>
  <si>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</si>
  <si>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</si>
  <si>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</si>
  <si>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</si>
  <si>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</si>
  <si>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</si>
  <si>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</si>
  <si>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</si>
  <si>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</si>
  <si>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</si>
  <si>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</si>
  <si>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</si>
  <si>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</si>
  <si>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</si>
  <si>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</si>
  <si>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</si>
  <si>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</si>
  <si>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</si>
  <si>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</si>
  <si>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</si>
  <si>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</si>
  <si>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</si>
  <si>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</si>
  <si>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</si>
  <si>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</si>
  <si>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</si>
  <si>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</si>
  <si>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</si>
  <si>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</si>
  <si>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</si>
  <si>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</si>
  <si>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</si>
  <si>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</si>
  <si>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</si>
  <si>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</si>
  <si>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</si>
  <si>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</si>
  <si>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</si>
  <si>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</si>
  <si>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</si>
  <si>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</si>
  <si>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</si>
  <si>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</si>
  <si>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</si>
  <si>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</si>
  <si>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</si>
  <si>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</si>
  <si>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</si>
  <si>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</si>
  <si>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</si>
  <si>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</si>
  <si>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</si>
  <si>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</si>
  <si>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</si>
  <si>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</si>
  <si>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</si>
  <si>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</si>
  <si>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</si>
  <si>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</si>
  <si>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</si>
  <si>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</si>
  <si>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</si>
  <si>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</si>
  <si>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</si>
  <si>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</si>
  <si>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</si>
  <si>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</si>
  <si>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</si>
  <si>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</si>
  <si>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</si>
  <si>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</si>
  <si>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</si>
  <si>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</si>
  <si>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</si>
  <si>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</si>
  <si>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</si>
  <si>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</si>
  <si>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</si>
  <si>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</si>
  <si>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</si>
  <si>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</si>
  <si>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</si>
  <si>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</si>
  <si>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</si>
  <si>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</si>
  <si>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</si>
  <si>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</si>
  <si>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</si>
  <si>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</si>
  <si>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</si>
  <si>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</si>
  <si>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</si>
  <si>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</si>
  <si>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</si>
  <si>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</si>
  <si>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</si>
  <si>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</si>
  <si>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</si>
  <si>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</si>
  <si>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</si>
  <si>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</si>
  <si>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</si>
  <si>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</si>
  <si>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</si>
  <si>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</si>
  <si>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</si>
  <si>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</si>
  <si>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</si>
  <si>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</si>
  <si>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</si>
  <si>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</si>
  <si>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</si>
  <si>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</si>
  <si>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</si>
  <si>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</si>
  <si>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</si>
  <si>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</si>
  <si>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</si>
  <si>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</si>
  <si>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</si>
  <si>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</si>
  <si>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</si>
  <si>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</si>
  <si>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</si>
  <si>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</si>
  <si>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</si>
  <si>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</si>
  <si>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</si>
  <si>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</si>
  <si>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</si>
  <si>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</si>
  <si>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</si>
  <si>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</si>
  <si>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</si>
  <si>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</si>
  <si>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</si>
  <si>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</si>
  <si>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</si>
  <si>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</si>
  <si>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</si>
  <si>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</si>
  <si>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</si>
  <si>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</si>
  <si>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</si>
  <si>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</si>
  <si>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</si>
  <si>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</si>
  <si>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</si>
  <si>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</si>
  <si>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</si>
  <si>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</si>
  <si>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</si>
  <si>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</si>
  <si>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</si>
  <si>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</si>
  <si>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</si>
  <si>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</si>
  <si>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</si>
  <si>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</si>
  <si>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</si>
  <si>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</si>
  <si>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</si>
  <si>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</si>
  <si>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</si>
  <si>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</si>
  <si>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</si>
  <si>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</si>
  <si>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</si>
  <si>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</si>
  <si>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</si>
  <si>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</si>
  <si>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</si>
  <si>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</si>
  <si>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</si>
  <si>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</si>
  <si>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</si>
  <si>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</si>
  <si>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</si>
  <si>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</si>
  <si>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</si>
  <si>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</si>
  <si>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</si>
  <si>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</si>
  <si>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</si>
  <si>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</si>
  <si>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</si>
  <si>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</si>
  <si>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</si>
  <si>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</si>
  <si>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</si>
  <si>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</si>
  <si>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</si>
  <si>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</si>
  <si>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</si>
  <si>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</si>
  <si>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</si>
  <si>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</si>
  <si>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</si>
  <si>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</si>
  <si>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</si>
  <si>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</si>
  <si>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</si>
  <si>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</si>
  <si>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</si>
  <si>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</si>
  <si>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</si>
  <si>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</si>
  <si>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</si>
  <si>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</si>
  <si>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</si>
  <si>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</si>
  <si>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</si>
  <si>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</si>
  <si>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</si>
  <si>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</si>
  <si>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</si>
  <si>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</si>
  <si>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</si>
  <si>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</si>
  <si>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</si>
  <si>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</si>
  <si>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</si>
  <si>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</si>
  <si>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</si>
  <si>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</si>
  <si>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</si>
  <si>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</si>
  <si>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</si>
  <si>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</si>
  <si>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</si>
  <si>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</si>
  <si>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</si>
  <si>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</si>
  <si>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</si>
  <si>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</si>
  <si>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</si>
  <si>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</si>
  <si>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</si>
  <si>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</si>
  <si>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</si>
  <si>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</si>
  <si>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</si>
  <si>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</si>
  <si>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</si>
  <si>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</si>
  <si>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</si>
  <si>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</si>
  <si>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</si>
  <si>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</si>
  <si>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</si>
  <si>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</si>
  <si>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</si>
  <si>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</si>
  <si>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</si>
  <si>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</si>
  <si>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</si>
  <si>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</si>
  <si>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</si>
  <si>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</si>
  <si>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</si>
  <si>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</si>
  <si>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</si>
  <si>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</si>
  <si>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</si>
  <si>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</si>
  <si>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</si>
  <si>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</si>
  <si>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</si>
  <si>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</si>
  <si>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</si>
  <si>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</si>
  <si>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</si>
  <si>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</si>
  <si>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</si>
  <si>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</si>
  <si>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</si>
  <si>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</si>
  <si>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</si>
  <si>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</si>
  <si>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</si>
  <si>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</si>
  <si>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</si>
  <si>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</si>
  <si>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</si>
  <si>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</si>
  <si>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</si>
  <si>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</si>
  <si>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</si>
  <si>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</si>
  <si>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</si>
  <si>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</si>
  <si>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</si>
  <si>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</si>
  <si>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</si>
  <si>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</si>
  <si>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</si>
  <si>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</si>
  <si>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</si>
  <si>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</si>
  <si>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</si>
  <si>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</si>
  <si>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</si>
  <si>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</si>
  <si>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</si>
  <si>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</si>
  <si>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</si>
  <si>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</si>
  <si>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</si>
  <si>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</si>
  <si>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</si>
  <si>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</si>
  <si>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</si>
  <si>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</si>
  <si>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</si>
  <si>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</si>
  <si>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</si>
  <si>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</si>
  <si>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</si>
  <si>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</si>
  <si>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</si>
  <si>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</si>
  <si>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</si>
  <si>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</si>
  <si>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</si>
  <si>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</si>
  <si>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</si>
  <si>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</si>
  <si>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</si>
  <si>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</si>
  <si>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</si>
  <si>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</si>
  <si>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</si>
  <si>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</si>
  <si>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</si>
  <si>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</si>
  <si>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</si>
  <si>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</si>
  <si>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</si>
  <si>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</si>
  <si>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</si>
  <si>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</si>
  <si>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</si>
  <si>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</si>
  <si>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</si>
  <si>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</si>
  <si>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</si>
  <si>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</si>
  <si>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</si>
  <si>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</si>
  <si>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</si>
  <si>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</si>
  <si>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</si>
  <si>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</si>
  <si>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</si>
  <si>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</si>
  <si>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</si>
  <si>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</si>
  <si>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</si>
  <si>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</si>
  <si>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</si>
  <si>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</si>
  <si>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</si>
  <si>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</si>
  <si>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</si>
  <si>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</si>
  <si>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</si>
  <si>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</si>
  <si>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</si>
  <si>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</si>
  <si>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</si>
  <si>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</si>
  <si>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</si>
  <si>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</si>
  <si>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</si>
  <si>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</si>
  <si>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</si>
  <si>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</si>
  <si>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</si>
  <si>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</si>
  <si>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</si>
  <si>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</si>
  <si>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</si>
  <si>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</si>
  <si>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</si>
  <si>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</si>
  <si>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</si>
  <si>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</si>
  <si>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</si>
  <si>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</si>
  <si>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</si>
  <si>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</si>
  <si>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</si>
  <si>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</si>
  <si>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</si>
  <si>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</si>
  <si>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</si>
  <si>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</si>
  <si>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</si>
  <si>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</si>
  <si>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</si>
  <si>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</si>
  <si>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</si>
  <si>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</si>
  <si>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</si>
  <si>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</si>
  <si>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</si>
  <si>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</si>
  <si>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</si>
  <si>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</si>
  <si>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</si>
  <si>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</si>
  <si>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</si>
  <si>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</si>
  <si>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</si>
  <si>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</si>
  <si>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</si>
  <si>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</si>
  <si>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</si>
  <si>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</si>
  <si>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</si>
  <si>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</si>
  <si>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</si>
  <si>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</si>
  <si>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</si>
  <si>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</si>
  <si>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</si>
  <si>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</si>
  <si>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</si>
  <si>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</si>
  <si>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</si>
  <si>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</si>
  <si>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</si>
  <si>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</si>
  <si>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</si>
  <si>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</si>
  <si>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</si>
  <si>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</si>
  <si>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</si>
  <si>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</si>
  <si>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</si>
  <si>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</si>
  <si>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</si>
  <si>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</si>
  <si>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</si>
  <si>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</si>
  <si>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</si>
  <si>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</si>
  <si>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</si>
  <si>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</si>
  <si>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</si>
  <si>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</si>
  <si>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</si>
  <si>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</si>
  <si>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</si>
  <si>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</si>
  <si>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</si>
  <si>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</si>
  <si>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</si>
  <si>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</si>
  <si>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</si>
  <si>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</si>
  <si>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</si>
  <si>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</si>
  <si>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</si>
  <si>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</si>
  <si>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</si>
  <si>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</si>
  <si>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</si>
  <si>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</si>
  <si>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</si>
  <si>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</si>
  <si>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</si>
  <si>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</si>
  <si>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</si>
  <si>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</si>
  <si>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</si>
  <si>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</si>
  <si>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</si>
  <si>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</si>
  <si>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</si>
  <si>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</si>
  <si>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</si>
  <si>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</si>
  <si>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</si>
  <si>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</si>
  <si>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</si>
  <si>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</si>
  <si>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</si>
  <si>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</si>
  <si>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</si>
  <si>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</si>
  <si>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</si>
  <si>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</si>
  <si>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</si>
  <si>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</si>
  <si>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</si>
  <si>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</si>
  <si>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</si>
  <si>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</si>
  <si>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</si>
  <si>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</si>
  <si>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</si>
  <si>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</si>
  <si>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</si>
  <si>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</si>
  <si>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</si>
  <si>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</si>
  <si>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</si>
  <si>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</si>
  <si>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</si>
  <si>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</si>
  <si>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</si>
  <si>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</si>
  <si>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</si>
  <si>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</si>
  <si>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</si>
  <si>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</si>
  <si>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</si>
  <si>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</si>
  <si>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</si>
  <si>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</si>
  <si>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</si>
  <si>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</si>
  <si>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</si>
  <si>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</si>
  <si>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</si>
  <si>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</si>
  <si>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</si>
  <si>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</si>
  <si>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</si>
  <si>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</si>
  <si>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</si>
  <si>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</si>
  <si>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</si>
  <si>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</si>
  <si>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</si>
  <si>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</si>
  <si>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</si>
  <si>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</si>
  <si>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</si>
  <si>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</si>
  <si>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</si>
  <si>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</si>
  <si>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</si>
  <si>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</si>
  <si>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</si>
  <si>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</si>
  <si>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</si>
  <si>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</si>
  <si>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</si>
  <si>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</si>
  <si>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</si>
  <si>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</si>
  <si>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</si>
  <si>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</si>
  <si>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</si>
  <si>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</si>
  <si>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</si>
  <si>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</si>
  <si>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</si>
  <si>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</si>
  <si>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</si>
  <si>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</si>
  <si>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</si>
  <si>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</si>
  <si>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</si>
  <si>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</si>
  <si>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</si>
  <si>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</si>
  <si>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</si>
  <si>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</si>
  <si>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</si>
  <si>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</si>
  <si>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</si>
  <si>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</si>
  <si>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</si>
  <si>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</si>
  <si>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</si>
  <si>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</si>
  <si>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</si>
  <si>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</si>
  <si>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</si>
  <si>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</si>
  <si>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</si>
  <si>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</si>
  <si>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</si>
  <si>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</si>
  <si>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</si>
  <si>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</si>
  <si>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</si>
  <si>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</si>
  <si>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</si>
  <si>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</si>
  <si>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</si>
  <si>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</si>
  <si>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</si>
  <si>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</si>
  <si>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</si>
  <si>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</si>
  <si>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</si>
  <si>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</si>
  <si>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</si>
  <si>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</si>
  <si>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</si>
  <si>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</si>
  <si>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</si>
  <si>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</si>
  <si>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</si>
  <si>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</si>
  <si>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</si>
  <si>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</si>
  <si>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</si>
  <si>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</si>
  <si>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</si>
  <si>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</si>
  <si>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</si>
  <si>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</si>
  <si>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</si>
  <si>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</si>
  <si>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</si>
  <si>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</si>
  <si>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</si>
  <si>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</si>
  <si>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</si>
  <si>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</si>
  <si>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</si>
  <si>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</si>
  <si>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</si>
  <si>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</si>
  <si>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</si>
  <si>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</si>
  <si>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</si>
  <si>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</si>
  <si>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</si>
  <si>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</si>
  <si>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</si>
  <si>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</si>
  <si>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</si>
  <si>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</si>
  <si>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</si>
  <si>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</si>
  <si>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</si>
  <si>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</si>
  <si>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</si>
  <si>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</si>
  <si>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</si>
  <si>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</si>
  <si>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</si>
  <si>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</si>
  <si>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</si>
  <si>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</si>
  <si>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</si>
  <si>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</si>
  <si>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</si>
  <si>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</si>
  <si>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</si>
  <si>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</si>
  <si>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</si>
  <si>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</si>
  <si>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</si>
  <si>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</si>
  <si>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</si>
  <si>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</si>
  <si>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</si>
  <si>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</si>
  <si>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</si>
  <si>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</si>
  <si>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</si>
  <si>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</si>
  <si>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</si>
  <si>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</si>
  <si>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</si>
  <si>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</si>
  <si>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</si>
  <si>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</si>
  <si>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</si>
  <si>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</si>
  <si>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</si>
  <si>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</si>
  <si>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</si>
  <si>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</si>
  <si>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</si>
  <si>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</si>
  <si>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</si>
  <si>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</si>
  <si>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</si>
  <si>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</si>
  <si>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</si>
  <si>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</si>
  <si>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</si>
  <si>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</si>
  <si>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</si>
  <si>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</si>
  <si>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</si>
  <si>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</si>
  <si>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</si>
  <si>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</si>
  <si>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</si>
  <si>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</si>
  <si>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</si>
  <si>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</si>
  <si>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</si>
  <si>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</si>
  <si>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</si>
  <si>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</si>
  <si>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</si>
  <si>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</si>
  <si>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</si>
  <si>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</si>
  <si>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</si>
  <si>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</si>
  <si>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</si>
  <si>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</si>
  <si>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</si>
  <si>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</si>
  <si>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</si>
  <si>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</si>
  <si>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</si>
  <si>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</si>
  <si>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</si>
  <si>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</si>
  <si>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</si>
  <si>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</si>
  <si>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</si>
  <si>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</si>
  <si>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</si>
  <si>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</si>
  <si>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</si>
  <si>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</si>
  <si>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</si>
  <si>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</si>
  <si>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</si>
  <si>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</si>
  <si>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</si>
  <si>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</si>
  <si>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</si>
  <si>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</si>
  <si>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</si>
  <si>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</si>
  <si>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</si>
  <si>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</si>
  <si>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</si>
  <si>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</si>
  <si>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</si>
  <si>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</si>
  <si>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</si>
  <si>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</si>
  <si>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</si>
  <si>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</si>
  <si>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</si>
  <si>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</si>
  <si>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</si>
  <si>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</si>
  <si>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</si>
  <si>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</si>
  <si>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</si>
  <si>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</si>
  <si>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</si>
  <si>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</si>
  <si>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</si>
  <si>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</si>
  <si>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</si>
  <si>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</si>
  <si>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</si>
  <si>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</si>
  <si>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</si>
  <si>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</si>
  <si>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</si>
  <si>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</si>
  <si>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</si>
  <si>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</si>
  <si>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</si>
  <si>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</si>
  <si>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</si>
  <si>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</si>
  <si>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</si>
  <si>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</si>
  <si>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</si>
  <si>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</si>
  <si>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</si>
  <si>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</si>
  <si>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</si>
  <si>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</si>
  <si>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</si>
  <si>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</si>
  <si>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</si>
  <si>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</si>
  <si>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</si>
  <si>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</si>
  <si>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</si>
  <si>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</si>
  <si>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</si>
  <si>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</si>
  <si>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</si>
  <si>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</si>
  <si>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</si>
  <si>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</si>
  <si>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</si>
  <si>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</si>
  <si>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</si>
  <si>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</si>
  <si>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</si>
  <si>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</si>
  <si>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</si>
  <si>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</si>
  <si>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</si>
  <si>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</si>
  <si>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</si>
  <si>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</si>
  <si>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</si>
  <si>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</si>
  <si>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</si>
  <si>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</si>
  <si>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</si>
  <si>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</si>
  <si>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</si>
  <si>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</si>
  <si>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</si>
  <si>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</si>
  <si>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</si>
  <si>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</si>
  <si>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</si>
  <si>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</si>
  <si>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</si>
  <si>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</si>
  <si>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</si>
  <si>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</si>
  <si>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</si>
  <si>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</si>
  <si>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</si>
  <si>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</si>
  <si>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</si>
  <si>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</si>
  <si>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</si>
  <si>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</si>
  <si>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</si>
  <si>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</si>
  <si>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</si>
  <si>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</si>
  <si>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</si>
  <si>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</si>
  <si>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</si>
  <si>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</si>
  <si>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</si>
  <si>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</si>
  <si>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</si>
  <si>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</si>
  <si>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</si>
  <si>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</si>
  <si>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</si>
  <si>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</si>
  <si>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</si>
  <si>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</si>
  <si>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</si>
  <si>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</si>
  <si>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</si>
  <si>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</si>
  <si>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</si>
  <si>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</si>
  <si>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</si>
  <si>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</si>
  <si>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</si>
  <si>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</si>
  <si>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</si>
  <si>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</si>
  <si>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</si>
  <si>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</si>
  <si>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</si>
  <si>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</si>
  <si>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</si>
  <si>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</si>
  <si>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</si>
  <si>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</si>
  <si>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</si>
  <si>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</si>
  <si>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</si>
  <si>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</si>
  <si>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</si>
  <si>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</si>
  <si>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</si>
  <si>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</si>
  <si>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</si>
  <si>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</si>
  <si>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</si>
  <si>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</si>
  <si>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</si>
  <si>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</si>
  <si>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</si>
  <si>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</si>
  <si>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</si>
  <si>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</si>
  <si>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</si>
  <si>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</si>
  <si>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</si>
  <si>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</si>
  <si>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</si>
  <si>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</si>
  <si>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</si>
  <si>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</si>
  <si>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</si>
  <si>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</si>
  <si>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</si>
  <si>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</si>
  <si>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</si>
  <si>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</si>
  <si>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</si>
  <si>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</si>
  <si>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</si>
  <si>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</si>
  <si>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</si>
  <si>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</si>
  <si>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</si>
  <si>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</si>
  <si>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</si>
  <si>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</si>
  <si>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</si>
  <si>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</si>
  <si>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</si>
  <si>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</si>
  <si>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</si>
  <si>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</si>
  <si>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</si>
  <si>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</si>
  <si>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</si>
  <si>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</si>
  <si>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</si>
  <si>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</si>
  <si>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</si>
  <si>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</si>
  <si>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</si>
  <si>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</si>
  <si>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</si>
  <si>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</si>
  <si>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</si>
  <si>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</si>
  <si>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</si>
  <si>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</si>
  <si>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</si>
  <si>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</si>
  <si>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</si>
  <si>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</si>
  <si>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</si>
  <si>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</si>
  <si>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</si>
  <si>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</si>
  <si>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</si>
  <si>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</si>
  <si>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</si>
  <si>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</si>
  <si>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</si>
  <si>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</si>
  <si>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</si>
  <si>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</si>
  <si>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</si>
  <si>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</si>
  <si>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</si>
  <si>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</si>
  <si>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</si>
  <si>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</si>
  <si>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</si>
  <si>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</si>
  <si>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</si>
  <si>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</si>
  <si>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</si>
  <si>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</si>
  <si>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</si>
  <si>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</si>
  <si>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</si>
  <si>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</si>
  <si>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</si>
  <si>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</si>
  <si>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</si>
  <si>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</si>
  <si>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</si>
  <si>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</si>
  <si>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</si>
  <si>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</si>
  <si>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</si>
  <si>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</si>
  <si>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</si>
  <si>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</si>
  <si>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</si>
  <si>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</si>
  <si>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</si>
  <si>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</si>
  <si>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</si>
  <si>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</si>
  <si>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</si>
  <si>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</si>
  <si>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</si>
  <si>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</si>
  <si>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</si>
  <si>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</si>
  <si>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</si>
  <si>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</si>
  <si>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</si>
  <si>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</si>
  <si>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</si>
  <si>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</si>
  <si>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</si>
  <si>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</si>
  <si>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</si>
  <si>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</si>
  <si>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</si>
  <si>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</si>
  <si>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</si>
  <si>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</si>
  <si>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</si>
  <si>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</si>
  <si>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</si>
  <si>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</si>
  <si>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</si>
  <si>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</si>
  <si>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</si>
  <si>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</si>
  <si>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</si>
  <si>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</si>
  <si>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</si>
  <si>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</si>
  <si>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</si>
  <si>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</si>
  <si>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</si>
  <si>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</si>
  <si>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</si>
  <si>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</si>
  <si>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</si>
  <si>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</si>
  <si>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</si>
  <si>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</si>
  <si>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</si>
  <si>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</si>
  <si>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</si>
  <si>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</si>
  <si>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</si>
  <si>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</si>
  <si>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</si>
  <si>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</si>
  <si>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</si>
  <si>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</si>
  <si>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</si>
  <si>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</si>
  <si>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</si>
  <si>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</si>
  <si>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</si>
  <si>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</si>
  <si>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</si>
  <si>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</si>
  <si>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</si>
  <si>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</si>
  <si>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</si>
  <si>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</si>
  <si>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</si>
  <si>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</si>
  <si>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</si>
  <si>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</si>
  <si>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</si>
  <si>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</si>
  <si>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</si>
  <si>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</si>
  <si>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</si>
  <si>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</si>
  <si>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</si>
  <si>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</si>
  <si>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</si>
  <si>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</si>
  <si>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</si>
  <si>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</si>
  <si>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</si>
  <si>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</si>
  <si>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</si>
  <si>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</si>
  <si>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</si>
  <si>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</si>
  <si>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</si>
  <si>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</si>
  <si>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</si>
  <si>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</si>
  <si>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</si>
  <si>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</si>
  <si>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</si>
  <si>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</si>
  <si>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</si>
  <si>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</si>
  <si>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</si>
  <si>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</si>
  <si>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</si>
  <si>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</si>
  <si>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</si>
  <si>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</si>
  <si>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</si>
  <si>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</si>
  <si>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</si>
  <si>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</si>
  <si>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</si>
  <si>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</si>
  <si>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</si>
  <si>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</si>
  <si>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</si>
  <si>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</si>
  <si>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</si>
  <si>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</si>
  <si>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</si>
  <si>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</si>
  <si>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</si>
  <si>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</si>
  <si>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</si>
  <si>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</si>
  <si>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</si>
  <si>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</si>
  <si>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</si>
  <si>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</si>
  <si>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</si>
  <si>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</si>
  <si>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</si>
  <si>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</si>
  <si>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</si>
  <si>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</si>
  <si>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</si>
  <si>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</si>
  <si>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</si>
  <si>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</si>
  <si>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</si>
  <si>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</si>
  <si>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</si>
  <si>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</si>
  <si>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</si>
  <si>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</si>
  <si>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</si>
  <si>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</si>
  <si>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</si>
  <si>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</si>
  <si>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</si>
  <si>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</si>
  <si>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</si>
  <si>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</si>
  <si>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</si>
  <si>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</si>
  <si>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</si>
  <si>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</si>
  <si>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</si>
  <si>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</si>
  <si>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</si>
  <si>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</si>
  <si>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</si>
  <si>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</si>
  <si>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</si>
  <si>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</si>
  <si>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</si>
  <si>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</si>
  <si>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</si>
  <si>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</si>
  <si>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</si>
  <si>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</si>
  <si>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</si>
  <si>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</si>
  <si>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</si>
  <si>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</si>
  <si>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</si>
  <si>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</si>
  <si>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</si>
  <si>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</si>
  <si>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</si>
  <si>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</si>
  <si>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</si>
  <si>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</si>
  <si>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</si>
  <si>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</si>
  <si>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</si>
  <si>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</si>
  <si>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</si>
  <si>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</si>
  <si>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</si>
  <si>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</si>
  <si>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</si>
  <si>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</si>
  <si>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</si>
  <si>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</si>
  <si>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</si>
  <si>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</si>
  <si>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</si>
  <si>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</si>
  <si>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</si>
  <si>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</si>
  <si>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</si>
  <si>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</si>
  <si>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</si>
  <si>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</si>
  <si>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</si>
  <si>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</si>
  <si>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</si>
  <si>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</si>
  <si>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</si>
  <si>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</si>
  <si>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</si>
  <si>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</si>
  <si>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</si>
  <si>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</si>
  <si>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</si>
  <si>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</si>
  <si>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</si>
  <si>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</si>
  <si>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</si>
  <si>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</si>
  <si>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</si>
  <si>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</si>
  <si>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</si>
  <si>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</si>
  <si>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</si>
  <si>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</si>
  <si>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</si>
  <si>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</si>
  <si>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</si>
  <si>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</si>
  <si>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</si>
  <si>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</si>
  <si>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</si>
  <si>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</si>
  <si>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</si>
  <si>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</si>
  <si>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</si>
  <si>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</si>
  <si>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</si>
  <si>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</si>
  <si>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</si>
  <si>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</si>
  <si>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</si>
  <si>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</si>
  <si>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</si>
  <si>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</si>
  <si>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</si>
  <si>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</si>
  <si>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</si>
  <si>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</si>
  <si>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</si>
  <si>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</si>
  <si>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</si>
  <si>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</si>
  <si>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</si>
  <si>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</si>
  <si>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</si>
  <si>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</si>
  <si>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</si>
  <si>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</si>
  <si>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</si>
  <si>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</si>
  <si>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</si>
  <si>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</si>
  <si>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</si>
  <si>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</si>
  <si>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</si>
  <si>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</si>
  <si>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</si>
  <si>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</si>
  <si>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</si>
  <si>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</si>
  <si>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</si>
  <si>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</si>
  <si>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</si>
  <si>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</si>
  <si>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</si>
  <si>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</si>
  <si>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</si>
  <si>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</si>
  <si>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</si>
  <si>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</si>
  <si>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</si>
  <si>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</si>
  <si>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</si>
  <si>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</si>
  <si>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</si>
  <si>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</si>
  <si>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</si>
  <si>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</si>
  <si>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</si>
  <si>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</si>
  <si>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</si>
  <si>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</si>
  <si>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</si>
  <si>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</si>
  <si>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</si>
  <si>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</si>
  <si>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</si>
  <si>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</si>
  <si>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</si>
  <si>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</si>
  <si>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</si>
  <si>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</si>
  <si>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</si>
  <si>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</si>
  <si>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</si>
  <si>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</si>
  <si>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</si>
  <si>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</si>
  <si>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</si>
  <si>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</si>
  <si>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</si>
  <si>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</si>
  <si>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</si>
  <si>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</si>
  <si>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</si>
  <si>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</si>
  <si>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</si>
  <si>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</si>
  <si>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</si>
  <si>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</si>
  <si>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</si>
  <si>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</si>
  <si>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</si>
  <si>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</si>
  <si>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</si>
  <si>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</si>
  <si>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</si>
  <si>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</si>
  <si>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</si>
  <si>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</si>
  <si>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</si>
  <si>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</si>
  <si>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</si>
  <si>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</si>
  <si>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</si>
  <si>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</si>
  <si>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</si>
  <si>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</si>
  <si>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</si>
  <si>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</si>
  <si>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</si>
  <si>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</si>
  <si>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</si>
  <si>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</si>
  <si>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</si>
  <si>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</si>
  <si>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</si>
  <si>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</si>
  <si>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</si>
  <si>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</si>
  <si>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</si>
  <si>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</si>
  <si>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</si>
  <si>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</si>
  <si>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</si>
  <si>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</si>
  <si>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</si>
  <si>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</si>
  <si>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</si>
  <si>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</si>
  <si>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</si>
  <si>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</si>
  <si>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</si>
  <si>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</si>
  <si>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</si>
  <si>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</si>
  <si>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</si>
  <si>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</si>
  <si>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</si>
  <si>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</si>
  <si>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</si>
  <si>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</si>
  <si>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</si>
  <si>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</si>
  <si>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</si>
  <si>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</si>
  <si>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</si>
  <si>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</si>
  <si>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</si>
  <si>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</si>
  <si>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</si>
  <si>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</si>
  <si>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</si>
  <si>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</si>
  <si>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</si>
  <si>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</si>
  <si>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</si>
  <si>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</si>
  <si>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</si>
  <si>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</si>
  <si>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</si>
  <si>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</si>
  <si>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</si>
  <si>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</si>
  <si>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</si>
  <si>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</si>
  <si>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</si>
  <si>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</si>
  <si>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</si>
  <si>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</si>
  <si>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</si>
  <si>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</si>
  <si>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</si>
  <si>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</si>
  <si>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</si>
  <si>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</si>
  <si>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</si>
  <si>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</si>
  <si>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</si>
  <si>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</si>
  <si>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</si>
  <si>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</si>
  <si>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</si>
  <si>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</si>
  <si>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</si>
  <si>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</si>
  <si>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</si>
  <si>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</si>
  <si>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</si>
  <si>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</si>
  <si>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</si>
  <si>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</si>
  <si>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</si>
  <si>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</si>
  <si>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</si>
  <si>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</si>
  <si>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</si>
  <si>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</si>
  <si>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</si>
  <si>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</si>
  <si>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</si>
  <si>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</si>
  <si>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</si>
  <si>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</si>
  <si>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</si>
  <si>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</si>
  <si>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</si>
  <si>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</si>
  <si>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</si>
  <si>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</si>
  <si>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</si>
  <si>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</si>
  <si>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</si>
  <si>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</si>
  <si>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</si>
  <si>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</si>
  <si>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</si>
  <si>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</si>
  <si>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</si>
  <si>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</si>
  <si>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</si>
  <si>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</si>
  <si>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</si>
  <si>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</si>
  <si>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</si>
  <si>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</si>
  <si>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</si>
  <si>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</si>
  <si>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</si>
  <si>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</si>
  <si>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</si>
  <si>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</si>
  <si>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</si>
  <si>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</si>
  <si>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</si>
  <si>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</si>
  <si>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</si>
  <si>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</si>
  <si>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</si>
  <si>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</si>
  <si>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</si>
  <si>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</si>
  <si>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</si>
  <si>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</si>
  <si>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</si>
  <si>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</si>
  <si>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</si>
  <si>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</si>
  <si>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</si>
  <si>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</si>
  <si>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</si>
  <si>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</si>
  <si>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</si>
  <si>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</si>
  <si>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</si>
  <si>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</si>
  <si>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</si>
  <si>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</si>
  <si>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</si>
  <si>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</si>
  <si>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</si>
  <si>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</si>
  <si>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</si>
  <si>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</si>
  <si>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</si>
  <si>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</si>
  <si>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</si>
  <si>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</si>
  <si>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</si>
  <si>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</si>
  <si>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</si>
  <si>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</si>
  <si>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</si>
  <si>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</si>
  <si>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</si>
  <si>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</si>
  <si>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</si>
  <si>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</si>
  <si>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</si>
  <si>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</si>
  <si>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</si>
  <si>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</si>
  <si>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</si>
  <si>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</si>
  <si>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</si>
  <si>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</si>
  <si>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</si>
  <si>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</si>
  <si>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</si>
  <si>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</si>
  <si>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</si>
  <si>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</si>
  <si>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</si>
  <si>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</si>
  <si>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</si>
  <si>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</si>
  <si>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</si>
  <si>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</si>
  <si>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</si>
  <si>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</si>
  <si>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</si>
  <si>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</si>
  <si>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</si>
  <si>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</si>
  <si>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</si>
  <si>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</si>
  <si>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</si>
  <si>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</si>
  <si>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</si>
  <si>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</si>
  <si>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</si>
  <si>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</si>
  <si>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</si>
  <si>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</si>
  <si>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</si>
  <si>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</si>
  <si>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</si>
  <si>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</si>
  <si>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</si>
  <si>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</si>
  <si>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</si>
  <si>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</si>
  <si>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</si>
  <si>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</si>
  <si>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</si>
  <si>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</si>
  <si>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</si>
  <si>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</si>
  <si>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</si>
  <si>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</si>
  <si>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</si>
  <si>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</si>
  <si>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</si>
  <si>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</si>
  <si>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</si>
  <si>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</si>
  <si>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</si>
  <si>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</si>
  <si>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</si>
  <si>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</si>
  <si>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</si>
  <si>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</si>
  <si>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</si>
  <si>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</si>
  <si>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</si>
  <si>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</si>
  <si>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</si>
  <si>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</si>
  <si>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</si>
  <si>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</si>
  <si>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</si>
  <si>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</si>
  <si>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</si>
  <si>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</si>
  <si>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</si>
  <si>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</si>
  <si>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</si>
  <si>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</si>
  <si>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</si>
  <si>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</si>
  <si>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</si>
  <si>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</si>
  <si>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</si>
  <si>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</si>
  <si>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</si>
  <si>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</si>
  <si>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</si>
  <si>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</si>
  <si>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</si>
  <si>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</si>
  <si>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</si>
  <si>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</si>
  <si>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</si>
  <si>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</si>
  <si>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</si>
  <si>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</si>
  <si>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</si>
  <si>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</si>
  <si>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</si>
  <si>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</si>
  <si>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</si>
  <si>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</si>
  <si>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</si>
  <si>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</si>
  <si>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</si>
  <si>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</si>
  <si>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</si>
  <si>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</si>
  <si>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</si>
  <si>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</si>
  <si>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</si>
  <si>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</si>
  <si>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</si>
  <si>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</si>
  <si>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</si>
  <si>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</si>
  <si>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</si>
  <si>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</si>
  <si>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</si>
  <si>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</si>
  <si>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</si>
  <si>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</si>
  <si>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</si>
  <si>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</si>
  <si>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</si>
  <si>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</si>
  <si>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</si>
  <si>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</si>
  <si>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</si>
  <si>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</si>
  <si>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</si>
  <si>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</si>
  <si>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</si>
  <si>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</si>
  <si>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</si>
  <si>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</si>
  <si>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</si>
  <si>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</si>
  <si>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</si>
  <si>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</si>
  <si>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</si>
  <si>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</si>
  <si>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</si>
  <si>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</si>
  <si>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</si>
  <si>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</si>
  <si>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</si>
  <si>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</si>
  <si>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</si>
  <si>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</si>
  <si>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</si>
  <si>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</si>
  <si>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</si>
  <si>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</si>
  <si>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</si>
  <si>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</si>
  <si>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</si>
  <si>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</si>
  <si>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</si>
  <si>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</si>
  <si>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</si>
  <si>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</si>
  <si>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</si>
  <si>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</si>
  <si>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</si>
  <si>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</si>
  <si>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</si>
  <si>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</si>
  <si>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</si>
  <si>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</si>
  <si>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</si>
  <si>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</si>
  <si>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</si>
  <si>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</si>
  <si>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</si>
  <si>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</si>
  <si>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</si>
  <si>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</si>
  <si>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</si>
  <si>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</si>
  <si>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</si>
  <si>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</si>
  <si>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</si>
  <si>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</si>
  <si>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</si>
  <si>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</si>
  <si>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</si>
  <si>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</si>
  <si>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</si>
  <si>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</si>
  <si>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</si>
  <si>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</si>
  <si>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</si>
  <si>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</si>
  <si>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</si>
  <si>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</si>
  <si>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</si>
  <si>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</si>
  <si>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</si>
  <si>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</si>
  <si>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</si>
  <si>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</si>
  <si>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</si>
  <si>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</si>
  <si>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</si>
  <si>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</si>
  <si>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</si>
  <si>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</si>
  <si>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</si>
  <si>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</si>
  <si>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</si>
  <si>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</si>
  <si>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</si>
  <si>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</si>
  <si>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</si>
  <si>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</si>
  <si>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</si>
  <si>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</si>
  <si>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</si>
  <si>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</si>
  <si>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</si>
  <si>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</si>
  <si>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</si>
  <si>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</si>
  <si>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</si>
  <si>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</si>
  <si>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</si>
  <si>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</si>
  <si>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</si>
  <si>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</si>
  <si>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</si>
  <si>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</si>
  <si>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</si>
  <si>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</si>
  <si>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</si>
  <si>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</si>
  <si>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</si>
  <si>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</si>
  <si>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</si>
  <si>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</si>
  <si>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</si>
  <si>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</si>
  <si>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</si>
  <si>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</si>
  <si>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</si>
  <si>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</si>
  <si>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</si>
  <si>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</si>
  <si>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</si>
  <si>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</si>
  <si>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</si>
  <si>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</si>
  <si>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</si>
  <si>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</si>
  <si>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</si>
  <si>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</si>
  <si>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</si>
  <si>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</si>
  <si>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</si>
  <si>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</si>
  <si>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</si>
  <si>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</si>
  <si>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</si>
  <si>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</si>
  <si>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</si>
  <si>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</si>
  <si>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</si>
  <si>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</si>
  <si>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</si>
  <si>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</si>
  <si>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</si>
  <si>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</si>
  <si>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</si>
  <si>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</si>
  <si>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</si>
  <si>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</si>
  <si>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</si>
  <si>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</si>
  <si>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</si>
  <si>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</si>
  <si>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</si>
  <si>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</si>
  <si>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</si>
  <si>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</si>
  <si>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</si>
  <si>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</si>
  <si>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</si>
  <si>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</si>
  <si>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</si>
  <si>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</si>
  <si>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</si>
  <si>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</si>
  <si>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</si>
  <si>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</si>
  <si>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</si>
  <si>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</si>
  <si>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</si>
  <si>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</si>
  <si>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</si>
  <si>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</si>
  <si>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</si>
  <si>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</si>
  <si>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</si>
  <si>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</si>
  <si>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</si>
  <si>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</si>
  <si>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</si>
  <si>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</si>
  <si>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</si>
  <si>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</si>
  <si>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</si>
  <si>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</si>
  <si>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</si>
  <si>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</si>
  <si>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</si>
  <si>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</si>
  <si>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</si>
  <si>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</si>
  <si>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</si>
  <si>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</si>
  <si>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</si>
  <si>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</si>
  <si>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</si>
  <si>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</si>
  <si>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</si>
  <si>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</si>
  <si>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</si>
  <si>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</si>
  <si>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</si>
  <si>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</si>
  <si>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</si>
  <si>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</si>
  <si>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</si>
  <si>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</si>
  <si>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</si>
  <si>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</si>
  <si>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</si>
  <si>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</si>
  <si>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</si>
  <si>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</si>
  <si>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</si>
  <si>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</si>
  <si>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</si>
  <si>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</si>
  <si>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</si>
  <si>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</si>
  <si>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</si>
  <si>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</si>
  <si>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</si>
  <si>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</si>
  <si>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</si>
  <si>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</si>
  <si>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</si>
  <si>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</si>
  <si>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</si>
  <si>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</si>
  <si>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</si>
  <si>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</si>
  <si>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</si>
  <si>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</si>
  <si>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</si>
  <si>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</si>
  <si>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</si>
  <si>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</si>
  <si>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</si>
  <si>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</si>
  <si>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</si>
  <si>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</si>
  <si>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</si>
  <si>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</si>
  <si>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</si>
  <si>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</si>
  <si>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</si>
  <si>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</si>
  <si>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</si>
  <si>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</si>
  <si>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</si>
  <si>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</si>
  <si>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</si>
  <si>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</si>
  <si>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</si>
  <si>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</si>
  <si>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</si>
  <si>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</si>
  <si>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</si>
  <si>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</si>
  <si>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</si>
  <si>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</si>
  <si>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</si>
  <si>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</si>
  <si>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</si>
  <si>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</si>
  <si>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</si>
  <si>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</si>
  <si>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</si>
  <si>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</si>
  <si>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</si>
  <si>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</si>
  <si>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</si>
  <si>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</si>
  <si>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</si>
  <si>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</si>
  <si>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</si>
  <si>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</si>
  <si>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</si>
  <si>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</si>
  <si>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</si>
  <si>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</si>
  <si>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</si>
  <si>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</si>
  <si>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</si>
  <si>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</si>
  <si>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</si>
  <si>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</si>
  <si>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</si>
  <si>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</si>
  <si>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</si>
  <si>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</si>
  <si>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</si>
  <si>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</si>
  <si>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</si>
  <si>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</si>
  <si>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</si>
  <si>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</si>
  <si>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</si>
  <si>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</si>
  <si>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</si>
  <si>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</si>
  <si>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</si>
  <si>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</si>
  <si>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</si>
  <si>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</si>
  <si>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</si>
  <si>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</si>
  <si>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</si>
  <si>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</si>
  <si>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</si>
  <si>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</si>
  <si>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</si>
  <si>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</si>
  <si>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</si>
  <si>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</si>
  <si>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</si>
  <si>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</si>
  <si>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</si>
  <si>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</si>
  <si>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</si>
  <si>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</si>
  <si>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</si>
  <si>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</si>
  <si>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</si>
  <si>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</si>
  <si>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</si>
  <si>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</si>
  <si>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</si>
  <si>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</si>
  <si>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</si>
  <si>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</si>
  <si>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</si>
  <si>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</si>
  <si>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</si>
  <si>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</si>
  <si>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</si>
  <si>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</si>
  <si>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</si>
  <si>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</si>
  <si>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</si>
  <si>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</si>
  <si>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</si>
  <si>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</si>
  <si>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</si>
  <si>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</si>
  <si>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</si>
  <si>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</si>
  <si>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</si>
  <si>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</si>
  <si>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</si>
  <si>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</si>
  <si>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</si>
  <si>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</si>
  <si>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</si>
  <si>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</si>
  <si>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</si>
  <si>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</si>
  <si>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</si>
  <si>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</si>
  <si>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</si>
  <si>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</si>
  <si>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</si>
  <si>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</si>
  <si>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</si>
  <si>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</si>
  <si>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</si>
  <si>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</si>
  <si>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</si>
  <si>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</si>
  <si>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</si>
  <si>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</si>
  <si>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</si>
  <si>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</si>
  <si>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</si>
  <si>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</si>
  <si>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</si>
  <si>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</si>
  <si>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</si>
  <si>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</si>
  <si>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</si>
  <si>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</si>
  <si>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</si>
  <si>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</si>
  <si>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</si>
  <si>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</si>
  <si>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</si>
  <si>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</si>
  <si>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</si>
  <si>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</si>
  <si>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</si>
  <si>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</si>
  <si>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</si>
  <si>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</si>
  <si>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</si>
  <si>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</si>
  <si>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</si>
  <si>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</si>
  <si>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</si>
  <si>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</si>
  <si>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</si>
  <si>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</si>
  <si>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</si>
  <si>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</si>
  <si>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</si>
  <si>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</si>
  <si>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</si>
  <si>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</si>
  <si>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</si>
  <si>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</si>
  <si>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</si>
  <si>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</si>
  <si>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</si>
  <si>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</si>
  <si>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</si>
  <si>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</si>
  <si>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</si>
  <si>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</si>
  <si>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</si>
  <si>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</si>
  <si>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</si>
  <si>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</si>
  <si>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</si>
  <si>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</si>
  <si>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</si>
  <si>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</si>
  <si>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</si>
  <si>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</si>
  <si>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</si>
  <si>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</si>
  <si>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</si>
  <si>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</si>
  <si>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</si>
  <si>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</si>
  <si>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</si>
  <si>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</si>
  <si>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</si>
  <si>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</si>
  <si>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</si>
  <si>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</si>
  <si>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</si>
  <si>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</si>
  <si>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</si>
  <si>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</si>
  <si>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</si>
  <si>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</si>
  <si>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</si>
  <si>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</si>
  <si>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</si>
  <si>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</si>
  <si>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</si>
  <si>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</si>
  <si>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</si>
  <si>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</si>
  <si>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</si>
  <si>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</si>
  <si>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</si>
  <si>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</si>
  <si>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</si>
  <si>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</si>
  <si>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</si>
  <si>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</si>
  <si>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</si>
  <si>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</si>
  <si>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</si>
  <si>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</si>
  <si>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</si>
  <si>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</si>
  <si>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</si>
  <si>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</si>
  <si>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</si>
  <si>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</si>
  <si>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</si>
  <si>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</si>
  <si>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</si>
  <si>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</si>
  <si>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</si>
  <si>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</si>
  <si>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</si>
  <si>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</si>
  <si>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</si>
  <si>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</si>
  <si>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</si>
  <si>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</si>
  <si>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</si>
  <si>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</si>
  <si>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</si>
  <si>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</si>
  <si>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</si>
  <si>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</si>
  <si>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</si>
  <si>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</si>
  <si>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</si>
  <si>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</si>
  <si>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</si>
  <si>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</si>
  <si>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</si>
  <si>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</si>
  <si>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</si>
  <si>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</si>
  <si>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</si>
  <si>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</si>
  <si>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</si>
  <si>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</si>
  <si>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</si>
  <si>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</si>
  <si>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</si>
  <si>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</si>
  <si>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</si>
  <si>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</si>
  <si>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</si>
  <si>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</si>
  <si>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</si>
  <si>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</si>
  <si>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</si>
  <si>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</si>
  <si>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</si>
  <si>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</si>
  <si>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</si>
  <si>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</si>
  <si>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</si>
  <si>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</si>
  <si>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</si>
  <si>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</si>
  <si>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</si>
  <si>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</si>
  <si>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</si>
  <si>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</si>
  <si>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</si>
  <si>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</si>
  <si>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</si>
  <si>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</si>
  <si>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</si>
  <si>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</si>
  <si>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</si>
  <si>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</si>
  <si>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</si>
  <si>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</si>
  <si>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</si>
  <si>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</si>
  <si>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</si>
  <si>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</si>
  <si>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</si>
  <si>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</si>
  <si>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</si>
  <si>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</si>
  <si>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</si>
  <si>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</si>
  <si>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</si>
  <si>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</si>
  <si>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</si>
  <si>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</si>
  <si>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</si>
  <si>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</si>
  <si>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</si>
  <si>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</si>
  <si>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</si>
  <si>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</si>
  <si>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</si>
  <si>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</si>
  <si>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</si>
  <si>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</si>
  <si>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</si>
  <si>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</si>
  <si>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</si>
  <si>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</si>
  <si>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</si>
  <si>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</si>
  <si>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</si>
  <si>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</si>
  <si>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</si>
  <si>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</si>
  <si>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</si>
  <si>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</si>
  <si>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</si>
  <si>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</si>
  <si>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</si>
  <si>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</si>
  <si>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</si>
  <si>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</si>
  <si>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</si>
  <si>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</si>
  <si>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</si>
  <si>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</si>
  <si>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</si>
  <si>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</si>
  <si>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</si>
  <si>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</si>
  <si>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</si>
  <si>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</si>
  <si>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</si>
  <si>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</si>
  <si>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</si>
  <si>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</si>
  <si>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</si>
  <si>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</si>
  <si>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</si>
  <si>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</si>
  <si>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</si>
  <si>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</si>
  <si>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</si>
  <si>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</si>
  <si>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</si>
  <si>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</si>
  <si>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</si>
  <si>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</si>
  <si>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</si>
  <si>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</si>
  <si>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</si>
  <si>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</si>
  <si>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</si>
  <si>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</si>
  <si>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</si>
  <si>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</si>
  <si>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</si>
  <si>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</si>
  <si>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</si>
  <si>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</si>
  <si>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</si>
  <si>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</si>
  <si>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</si>
  <si>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</si>
  <si>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</si>
  <si>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</si>
  <si>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</si>
  <si>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</si>
  <si>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</si>
  <si>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</si>
  <si>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</si>
  <si>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</si>
  <si>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</si>
  <si>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</si>
  <si>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</si>
  <si>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</si>
  <si>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</si>
  <si>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</si>
  <si>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</si>
  <si>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</si>
  <si>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</si>
  <si>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</si>
  <si>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</si>
  <si>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</si>
  <si>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</si>
  <si>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</si>
  <si>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</si>
  <si>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</si>
  <si>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</si>
  <si>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</si>
  <si>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</si>
  <si>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</si>
  <si>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</si>
  <si>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</si>
  <si>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</si>
  <si>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</si>
  <si>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</si>
  <si>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</si>
  <si>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</si>
  <si>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</si>
  <si>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</si>
  <si>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</si>
  <si>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</si>
  <si>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</si>
  <si>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</si>
  <si>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</si>
  <si>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</si>
  <si>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</si>
  <si>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</si>
  <si>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</si>
  <si>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</si>
  <si>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</si>
  <si>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</si>
  <si>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</si>
  <si>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</si>
  <si>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</si>
  <si>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</si>
  <si>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</si>
  <si>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</si>
  <si>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</si>
  <si>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</si>
  <si>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</si>
  <si>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</si>
  <si>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</si>
  <si>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</si>
  <si>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</si>
  <si>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</si>
  <si>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</si>
  <si>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</si>
  <si>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</si>
  <si>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</si>
  <si>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</si>
  <si>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</si>
  <si>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</si>
  <si>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</si>
  <si>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</si>
  <si>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</si>
  <si>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</si>
  <si>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</si>
  <si>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</si>
  <si>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</si>
  <si>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</si>
  <si>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</si>
  <si>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</si>
  <si>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</si>
  <si>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</si>
  <si>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</si>
  <si>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</si>
  <si>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</si>
  <si>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</si>
  <si>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</si>
  <si>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</si>
  <si>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</si>
  <si>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</si>
  <si>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</si>
  <si>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</si>
  <si>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</si>
  <si>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</si>
  <si>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</si>
  <si>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</si>
  <si>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</si>
  <si>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</si>
  <si>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</si>
  <si>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</si>
  <si>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</si>
  <si>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</si>
  <si>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</si>
  <si>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</si>
  <si>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</si>
  <si>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</si>
  <si>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</si>
  <si>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</si>
  <si>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</si>
  <si>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</si>
  <si>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</si>
  <si>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</si>
  <si>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</si>
  <si>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</si>
  <si>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</si>
  <si>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</si>
  <si>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</si>
  <si>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</si>
  <si>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</si>
  <si>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</si>
  <si>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</si>
  <si>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</si>
  <si>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</si>
  <si>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</si>
  <si>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</si>
  <si>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</si>
  <si>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</si>
  <si>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</si>
  <si>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</si>
  <si>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</si>
  <si>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</si>
  <si>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</si>
  <si>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</si>
  <si>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</si>
  <si>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</si>
  <si>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</si>
  <si>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</si>
  <si>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</si>
  <si>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</si>
  <si>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</si>
  <si>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</si>
  <si>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</si>
  <si>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</si>
  <si>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</si>
  <si>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</si>
  <si>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</si>
  <si>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</si>
  <si>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</si>
  <si>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</si>
  <si>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</si>
  <si>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</si>
  <si>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</si>
  <si>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</si>
  <si>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</si>
  <si>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</si>
  <si>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</si>
  <si>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</si>
  <si>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</si>
  <si>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</si>
  <si>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</si>
  <si>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</si>
  <si>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</si>
  <si>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</si>
  <si>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</si>
  <si>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</si>
  <si>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</si>
  <si>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</si>
  <si>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</si>
  <si>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</si>
  <si>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</si>
  <si>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</si>
  <si>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</si>
  <si>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</si>
  <si>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</si>
  <si>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</si>
  <si>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</si>
  <si>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</si>
  <si>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</si>
  <si>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</si>
  <si>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</si>
  <si>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</si>
  <si>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</si>
  <si>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</si>
  <si>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</si>
  <si>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</si>
  <si>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</si>
  <si>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</si>
  <si>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</si>
  <si>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</si>
  <si>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</si>
  <si>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</si>
  <si>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</si>
  <si>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</si>
  <si>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</si>
  <si>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</si>
  <si>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</si>
  <si>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</si>
  <si>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</si>
  <si>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</si>
  <si>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</si>
  <si>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</si>
  <si>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</si>
  <si>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</si>
  <si>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</si>
  <si>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</si>
  <si>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</si>
  <si>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</si>
  <si>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</si>
  <si>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</si>
  <si>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</si>
  <si>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</si>
  <si>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</si>
  <si>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</si>
  <si>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</si>
  <si>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</si>
  <si>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</si>
  <si>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</si>
  <si>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</si>
  <si>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</si>
  <si>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</si>
  <si>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</si>
  <si>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</si>
  <si>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</si>
  <si>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</si>
  <si>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</si>
  <si>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</si>
  <si>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</si>
  <si>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</si>
  <si>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</si>
  <si>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</si>
  <si>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</si>
  <si>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</si>
  <si>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</si>
  <si>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</si>
  <si>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</si>
  <si>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</si>
  <si>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</si>
  <si>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</si>
  <si>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</si>
  <si>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</si>
  <si>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</si>
  <si>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</si>
  <si>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</si>
  <si>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</si>
  <si>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</si>
  <si>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</si>
  <si>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</si>
  <si>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</si>
  <si>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</si>
  <si>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</si>
  <si>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</si>
  <si>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</si>
  <si>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</si>
  <si>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</si>
  <si>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</si>
  <si>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</si>
  <si>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</si>
  <si>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</si>
  <si>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</si>
  <si>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</si>
  <si>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</si>
  <si>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</si>
  <si>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</si>
  <si>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</si>
  <si>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</si>
  <si>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</si>
  <si>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</si>
  <si>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</si>
  <si>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</si>
  <si>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</si>
  <si>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</si>
  <si>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</si>
  <si>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</si>
  <si>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</si>
  <si>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</si>
  <si>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</si>
  <si>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</si>
  <si>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</si>
  <si>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</si>
  <si>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</si>
  <si>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</si>
  <si>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</si>
  <si>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</si>
  <si>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</si>
  <si>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</si>
  <si>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</si>
  <si>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</si>
  <si>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</si>
  <si>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</si>
  <si>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</si>
  <si>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</si>
  <si>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</si>
  <si>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</si>
  <si>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</si>
  <si>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</si>
  <si>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</si>
  <si>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</si>
  <si>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</si>
  <si>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</si>
  <si>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</si>
  <si>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</si>
  <si>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</si>
  <si>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</si>
  <si>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</si>
  <si>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</si>
  <si>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</si>
  <si>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</si>
  <si>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</si>
  <si>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</si>
  <si>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</si>
  <si>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</si>
  <si>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</si>
  <si>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</si>
  <si>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</si>
  <si>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</si>
  <si>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</si>
  <si>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</si>
  <si>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</si>
  <si>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</si>
  <si>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</si>
  <si>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</si>
  <si>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</si>
  <si>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</si>
  <si>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</si>
  <si>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</si>
  <si>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</si>
  <si>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</si>
  <si>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</si>
  <si>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</si>
  <si>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</si>
  <si>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</si>
  <si>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</si>
  <si>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</si>
  <si>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</si>
  <si>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</si>
  <si>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</si>
  <si>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</si>
  <si>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</si>
  <si>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</si>
  <si>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</si>
  <si>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</si>
  <si>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</si>
  <si>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</si>
  <si>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</si>
  <si>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</si>
  <si>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</si>
  <si>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</si>
  <si>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</si>
  <si>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</si>
  <si>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</si>
  <si>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</si>
  <si>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</si>
  <si>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</si>
  <si>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</si>
  <si>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</si>
  <si>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</si>
  <si>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</si>
  <si>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</si>
  <si>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</si>
  <si>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</si>
  <si>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</si>
  <si>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</si>
  <si>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</si>
  <si>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</si>
  <si>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</si>
  <si>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</si>
  <si>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</si>
  <si>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</si>
  <si>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</si>
  <si>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</si>
  <si>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</si>
  <si>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</si>
  <si>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</si>
  <si>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</si>
  <si>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</si>
  <si>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</si>
  <si>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</si>
  <si>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</si>
  <si>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</si>
  <si>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</si>
  <si>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</si>
  <si>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</si>
  <si>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</si>
  <si>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</si>
  <si>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</si>
  <si>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</si>
  <si>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</si>
  <si>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</si>
  <si>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</si>
  <si>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</si>
  <si>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</si>
  <si>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</si>
  <si>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</si>
  <si>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</si>
  <si>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</si>
  <si>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</si>
  <si>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</si>
  <si>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</si>
  <si>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</si>
  <si>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</si>
  <si>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</si>
  <si>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</si>
  <si>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</si>
  <si>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</si>
  <si>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</si>
  <si>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</si>
  <si>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</si>
  <si>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</si>
  <si>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</si>
  <si>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</si>
  <si>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</si>
  <si>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</si>
  <si>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</si>
  <si>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</si>
  <si>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</si>
  <si>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</si>
  <si>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</si>
  <si>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</si>
  <si>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</si>
  <si>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</si>
  <si>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</si>
  <si>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</si>
  <si>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</si>
  <si>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</si>
  <si>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</si>
  <si>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</si>
  <si>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</si>
  <si>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</si>
  <si>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</si>
  <si>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</si>
  <si>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</si>
  <si>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</si>
  <si>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</si>
  <si>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</si>
  <si>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</si>
  <si>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</si>
  <si>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</si>
  <si>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</si>
  <si>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</si>
  <si>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</si>
  <si>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</si>
  <si>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</si>
  <si>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</si>
  <si>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</si>
  <si>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</si>
  <si>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</si>
  <si>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</si>
  <si>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</si>
  <si>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</si>
  <si>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</si>
  <si>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</si>
  <si>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</si>
  <si>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</si>
  <si>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</si>
  <si>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</si>
  <si>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</si>
  <si>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</si>
  <si>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</si>
  <si>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</si>
  <si>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</si>
  <si>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</si>
  <si>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</si>
  <si>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</si>
  <si>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</si>
  <si>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</si>
  <si>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</si>
  <si>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</si>
  <si>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</si>
  <si>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</si>
  <si>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</si>
  <si>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</si>
  <si>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</si>
  <si>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</si>
  <si>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</si>
  <si>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</si>
  <si>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</si>
  <si>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</si>
  <si>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</si>
  <si>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</si>
  <si>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</si>
  <si>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</si>
  <si>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</si>
  <si>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</si>
  <si>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</si>
  <si>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</si>
  <si>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</si>
  <si>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</si>
  <si>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</si>
  <si>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</si>
  <si>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</si>
  <si>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</si>
  <si>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</si>
  <si>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</si>
  <si>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</si>
  <si>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</si>
  <si>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</si>
  <si>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</si>
  <si>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</si>
  <si>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</si>
  <si>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</si>
  <si>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</si>
  <si>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</si>
  <si>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</si>
  <si>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</si>
  <si>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</si>
  <si>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</si>
  <si>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</si>
  <si>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</si>
  <si>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</si>
  <si>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</si>
  <si>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</si>
  <si>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</si>
  <si>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</si>
  <si>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</si>
  <si>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</si>
  <si>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</si>
  <si>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</si>
  <si>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</si>
  <si>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</si>
  <si>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</si>
  <si>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</si>
  <si>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</si>
  <si>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</si>
  <si>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</si>
  <si>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</si>
  <si>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</si>
  <si>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</si>
  <si>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</si>
  <si>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</si>
  <si>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</si>
  <si>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</si>
  <si>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</si>
  <si>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</si>
  <si>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</si>
  <si>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</si>
  <si>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</si>
  <si>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</si>
  <si>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</si>
  <si>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</si>
  <si>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</si>
  <si>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</si>
  <si>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</si>
  <si>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</si>
  <si>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</si>
  <si>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</si>
  <si>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</si>
  <si>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</si>
  <si>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</si>
  <si>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</si>
  <si>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</si>
  <si>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</si>
  <si>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</si>
  <si>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</si>
  <si>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</si>
  <si>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</si>
  <si>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</si>
  <si>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</si>
  <si>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</si>
  <si>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</si>
  <si>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</si>
  <si>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</si>
  <si>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</si>
  <si>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</si>
  <si>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</si>
  <si>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</si>
  <si>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</si>
  <si>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</si>
  <si>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</si>
  <si>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</si>
  <si>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</si>
  <si>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</si>
  <si>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</si>
  <si>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</si>
  <si>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</si>
  <si>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</si>
  <si>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</si>
  <si>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</si>
  <si>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</si>
  <si>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</si>
  <si>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</si>
  <si>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</si>
  <si>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</si>
  <si>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</si>
  <si>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</si>
  <si>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</si>
  <si>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</si>
  <si>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</si>
  <si>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</si>
  <si>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</si>
  <si>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</si>
  <si>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</si>
  <si>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</si>
  <si>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</si>
  <si>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</si>
  <si>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</si>
  <si>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</si>
  <si>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</si>
  <si>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</si>
  <si>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</si>
  <si>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</si>
  <si>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</si>
  <si>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</si>
  <si>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</si>
  <si>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</si>
  <si>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</si>
  <si>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</si>
  <si>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</si>
  <si>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</si>
  <si>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</si>
  <si>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</si>
  <si>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</si>
  <si>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</si>
  <si>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</si>
  <si>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</si>
  <si>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</si>
  <si>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</si>
  <si>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</si>
  <si>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</si>
  <si>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</si>
  <si>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</si>
  <si>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</si>
  <si>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</si>
  <si>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</si>
  <si>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</si>
  <si>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</si>
  <si>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</si>
  <si>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</si>
  <si>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</si>
  <si>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</si>
  <si>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</si>
  <si>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</si>
  <si>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</si>
  <si>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</si>
  <si>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</si>
  <si>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</si>
  <si>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</si>
  <si>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</si>
  <si>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</si>
  <si>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</si>
  <si>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</si>
  <si>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</si>
  <si>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</si>
  <si>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</si>
  <si>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</si>
  <si>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</si>
  <si>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</si>
  <si>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</si>
  <si>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</si>
  <si>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</si>
  <si>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</si>
  <si>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</si>
  <si>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</si>
  <si>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</si>
  <si>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</si>
  <si>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</si>
  <si>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</si>
  <si>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</si>
  <si>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</si>
  <si>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</si>
  <si>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</si>
  <si>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</si>
  <si>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</si>
  <si>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</si>
  <si>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</si>
  <si>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</si>
  <si>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</si>
  <si>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</si>
  <si>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</si>
  <si>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</si>
  <si>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</si>
  <si>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</si>
  <si>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</si>
  <si>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</si>
  <si>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</si>
  <si>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</si>
  <si>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</si>
  <si>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</si>
  <si>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</si>
  <si>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</si>
  <si>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</si>
  <si>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</si>
  <si>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</si>
  <si>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</si>
  <si>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</si>
  <si>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</si>
  <si>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</si>
  <si>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</si>
  <si>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</si>
  <si>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</si>
  <si>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</si>
  <si>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</si>
  <si>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</si>
  <si>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</si>
  <si>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</si>
  <si>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</si>
  <si>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</si>
  <si>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</si>
  <si>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</si>
  <si>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</si>
  <si>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</si>
  <si>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</si>
  <si>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</si>
  <si>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</si>
  <si>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</si>
  <si>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</si>
  <si>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</si>
  <si>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</si>
  <si>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</si>
  <si>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</si>
  <si>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</si>
  <si>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</si>
  <si>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</si>
  <si>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</si>
  <si>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</si>
  <si>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</si>
  <si>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</si>
  <si>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</si>
  <si>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</si>
  <si>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</si>
  <si>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</si>
  <si>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</si>
  <si>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</si>
  <si>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</si>
  <si>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</si>
  <si>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</si>
  <si>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</si>
  <si>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</si>
  <si>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</si>
  <si>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</si>
  <si>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</si>
  <si>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</si>
  <si>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</si>
  <si>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</si>
  <si>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</si>
  <si>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</si>
  <si>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</si>
  <si>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</si>
  <si>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</si>
  <si>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</si>
  <si>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</si>
  <si>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</si>
  <si>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</si>
  <si>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</si>
  <si>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</si>
  <si>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</si>
  <si>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</si>
  <si>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</si>
  <si>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</si>
  <si>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</si>
  <si>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</si>
  <si>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</si>
  <si>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</si>
  <si>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</si>
  <si>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</si>
  <si>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</si>
  <si>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</si>
  <si>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</si>
  <si>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</si>
  <si>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</si>
  <si>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</si>
  <si>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</si>
  <si>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</si>
  <si>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</si>
  <si>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</si>
  <si>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</si>
  <si>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</si>
  <si>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</si>
  <si>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</si>
  <si>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</si>
  <si>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</si>
  <si>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</si>
  <si>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</si>
  <si>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</si>
  <si>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</si>
  <si>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</si>
  <si>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</si>
  <si>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</si>
  <si>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</si>
  <si>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</si>
  <si>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</si>
  <si>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</si>
  <si>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</si>
  <si>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</si>
  <si>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</si>
  <si>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</si>
  <si>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</si>
  <si>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</si>
  <si>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</si>
  <si>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</si>
  <si>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</si>
  <si>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</si>
  <si>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</si>
  <si>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</si>
  <si>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</si>
  <si>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</si>
  <si>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</si>
  <si>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</si>
  <si>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</si>
  <si>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</si>
  <si>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</si>
  <si>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</si>
  <si>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</si>
  <si>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</si>
  <si>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</si>
  <si>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</si>
  <si>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</si>
  <si>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</si>
  <si>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</si>
  <si>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</si>
  <si>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</si>
  <si>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</si>
  <si>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</si>
  <si>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</si>
  <si>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</si>
  <si>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</si>
  <si>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</si>
  <si>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</si>
  <si>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</si>
  <si>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</si>
  <si>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</si>
  <si>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</si>
  <si>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</si>
  <si>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</si>
  <si>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</si>
  <si>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</si>
  <si>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</si>
  <si>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</si>
  <si>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</si>
  <si>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</si>
  <si>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</si>
  <si>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</si>
  <si>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</si>
  <si>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</si>
  <si>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</si>
  <si>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</si>
  <si>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</si>
  <si>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</si>
  <si>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</si>
  <si>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</si>
  <si>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</si>
  <si>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</si>
  <si>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</si>
  <si>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</si>
  <si>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</si>
  <si>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</si>
  <si>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</si>
  <si>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</si>
  <si>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</si>
  <si>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</si>
  <si>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</si>
  <si>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</si>
  <si>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</si>
  <si>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</si>
  <si>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</si>
  <si>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</si>
  <si>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</si>
  <si>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</si>
  <si>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</si>
  <si>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</si>
  <si>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</si>
  <si>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</si>
  <si>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</si>
  <si>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</si>
  <si>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</si>
  <si>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</si>
  <si>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</si>
  <si>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</si>
  <si>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</si>
  <si>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</si>
  <si>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</si>
  <si>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</si>
  <si>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</si>
  <si>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</si>
  <si>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</si>
  <si>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</si>
  <si>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</si>
  <si>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</si>
  <si>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</si>
  <si>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</si>
  <si>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</si>
  <si>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</si>
  <si>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</si>
  <si>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</si>
  <si>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</si>
  <si>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</si>
  <si>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</si>
  <si>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</si>
  <si>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</si>
  <si>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</si>
  <si>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</si>
  <si>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</si>
  <si>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</si>
  <si>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</si>
  <si>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</si>
  <si>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</si>
  <si>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</si>
  <si>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</si>
  <si>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</si>
  <si>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</si>
  <si>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</si>
  <si>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</si>
  <si>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</si>
  <si>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</si>
  <si>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</si>
  <si>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</si>
  <si>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</si>
  <si>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</si>
  <si>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</si>
  <si>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</si>
  <si>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</si>
  <si>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</si>
  <si>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</si>
  <si>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</si>
  <si>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</si>
  <si>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</si>
  <si>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</si>
  <si>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</si>
  <si>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</si>
  <si>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</si>
  <si>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</si>
  <si>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</si>
  <si>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</si>
  <si>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</si>
  <si>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</si>
  <si>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</si>
  <si>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</si>
  <si>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</si>
  <si>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</si>
  <si>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</si>
  <si>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</si>
  <si>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</si>
  <si>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</si>
  <si>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</si>
  <si>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</si>
  <si>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</si>
  <si>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</si>
  <si>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</si>
  <si>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</si>
  <si>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</si>
  <si>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</si>
  <si>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</si>
  <si>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</si>
  <si>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</si>
  <si>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</si>
  <si>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</si>
  <si>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</si>
  <si>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</si>
  <si>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</si>
  <si>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</si>
  <si>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</si>
  <si>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</si>
  <si>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</si>
  <si>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</si>
  <si>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</si>
  <si>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</si>
  <si>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</si>
  <si>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</si>
  <si>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</si>
  <si>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</si>
  <si>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</si>
  <si>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</si>
  <si>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</si>
  <si>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</si>
  <si>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</si>
  <si>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</si>
  <si>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</si>
  <si>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</si>
  <si>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</si>
  <si>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</si>
  <si>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</si>
  <si>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</si>
  <si>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</si>
  <si>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</si>
  <si>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</si>
  <si>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</si>
  <si>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</si>
  <si>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</si>
  <si>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</si>
  <si>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</si>
  <si>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</si>
  <si>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</si>
  <si>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</si>
  <si>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</si>
  <si>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</si>
  <si>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</si>
  <si>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</si>
  <si>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</si>
  <si>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</si>
  <si>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</si>
  <si>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</si>
  <si>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</si>
  <si>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</si>
  <si>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</si>
  <si>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</si>
  <si>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</si>
  <si>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</si>
  <si>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</si>
  <si>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</si>
  <si>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</si>
  <si>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</si>
  <si>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</si>
  <si>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</si>
  <si>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</si>
  <si>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</si>
  <si>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</si>
  <si>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</si>
  <si>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</si>
  <si>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</si>
  <si>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</si>
  <si>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</si>
  <si>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</si>
  <si>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</si>
  <si>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</si>
  <si>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</si>
  <si>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</si>
  <si>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</si>
  <si>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</si>
  <si>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</si>
  <si>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</si>
  <si>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</si>
  <si>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</si>
  <si>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</si>
  <si>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</si>
  <si>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</si>
  <si>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</si>
  <si>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</si>
  <si>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</si>
  <si>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</si>
  <si>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</si>
  <si>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</si>
  <si>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</si>
  <si>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</si>
  <si>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</si>
  <si>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</si>
  <si>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</si>
  <si>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</si>
  <si>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</si>
  <si>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</si>
  <si>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</si>
  <si>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</si>
  <si>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</si>
  <si>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</si>
  <si>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</si>
  <si>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</si>
  <si>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</si>
  <si>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</si>
  <si>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</si>
  <si>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</si>
  <si>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</si>
  <si>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</si>
  <si>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</si>
  <si>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</si>
  <si>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</si>
  <si>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</si>
  <si>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</si>
  <si>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</si>
  <si>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</si>
  <si>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</si>
  <si>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</si>
  <si>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</si>
  <si>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</si>
  <si>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</si>
  <si>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</si>
  <si>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</si>
  <si>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</si>
  <si>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</si>
  <si>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</si>
  <si>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</si>
  <si>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</si>
  <si>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</si>
  <si>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</si>
  <si>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</si>
  <si>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</si>
  <si>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</si>
  <si>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</si>
  <si>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</si>
  <si>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</si>
  <si>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</si>
  <si>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</si>
  <si>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</si>
  <si>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</si>
  <si>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</si>
  <si>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</si>
  <si>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</si>
  <si>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</si>
  <si>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</si>
  <si>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</si>
  <si>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</si>
  <si>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</si>
  <si>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</si>
  <si>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</si>
  <si>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</si>
  <si>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</si>
  <si>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</si>
  <si>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</si>
  <si>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</si>
  <si>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</si>
  <si>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</si>
  <si>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</si>
  <si>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</si>
  <si>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</si>
  <si>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</si>
  <si>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</si>
  <si>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</si>
  <si>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</si>
  <si>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</si>
  <si>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</si>
  <si>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</si>
  <si>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</si>
  <si>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</si>
  <si>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</si>
  <si>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</si>
  <si>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</si>
  <si>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</si>
  <si>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</si>
  <si>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</si>
  <si>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</si>
  <si>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</si>
  <si>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</si>
  <si>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</si>
  <si>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</si>
  <si>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</si>
  <si>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</si>
  <si>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</si>
  <si>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</si>
  <si>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</si>
  <si>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</si>
  <si>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</si>
  <si>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</si>
  <si>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</si>
  <si>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</si>
  <si>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</si>
  <si>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</si>
  <si>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</si>
  <si>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</si>
  <si>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</si>
  <si>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</si>
  <si>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</si>
  <si>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</si>
  <si>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</si>
  <si>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</si>
  <si>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</si>
  <si>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</si>
  <si>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</si>
  <si>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</si>
  <si>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</si>
  <si>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</si>
  <si>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</si>
  <si>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</si>
  <si>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</si>
  <si>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</si>
  <si>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</si>
  <si>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</si>
  <si>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</si>
  <si>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</si>
  <si>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</si>
  <si>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</si>
  <si>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</si>
  <si>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</si>
  <si>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</si>
  <si>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</si>
  <si>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</si>
  <si>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</si>
  <si>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</si>
  <si>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</si>
  <si>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</si>
  <si>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</si>
  <si>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</si>
  <si>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</si>
  <si>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</si>
  <si>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</si>
  <si>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</si>
  <si>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</si>
  <si>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</si>
  <si>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</si>
  <si>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</si>
  <si>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</si>
  <si>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</si>
  <si>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</si>
  <si>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</si>
  <si>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</si>
  <si>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</si>
  <si>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</si>
  <si>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</si>
  <si>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</si>
  <si>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</si>
  <si>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</si>
  <si>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</si>
  <si>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</si>
  <si>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</si>
  <si>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</si>
  <si>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</si>
  <si>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</si>
  <si>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</si>
  <si>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</si>
  <si>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</si>
  <si>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</si>
  <si>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</si>
  <si>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</si>
  <si>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</si>
  <si>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</si>
  <si>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</si>
  <si>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</si>
  <si>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</si>
  <si>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</si>
  <si>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</si>
  <si>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</si>
  <si>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</si>
  <si>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</si>
  <si>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</si>
  <si>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</si>
  <si>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</si>
  <si>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</si>
  <si>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</si>
  <si>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</si>
  <si>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</si>
  <si>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</si>
  <si>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</si>
  <si>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</si>
  <si>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</si>
  <si>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</si>
  <si>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</si>
  <si>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</si>
  <si>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</si>
  <si>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</si>
  <si>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</si>
  <si>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</si>
  <si>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</si>
  <si>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</si>
  <si>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</si>
  <si>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</si>
  <si>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</si>
  <si>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</si>
  <si>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</si>
  <si>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</si>
  <si>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</si>
  <si>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</si>
  <si>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</si>
  <si>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</si>
  <si>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</si>
  <si>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</si>
  <si>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</si>
  <si>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</si>
  <si>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</si>
  <si>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</si>
  <si>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</si>
  <si>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</si>
  <si>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</si>
  <si>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</si>
  <si>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</si>
  <si>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</si>
  <si>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</si>
  <si>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</si>
  <si>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</si>
  <si>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</si>
  <si>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</si>
  <si>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</si>
  <si>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</si>
  <si>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</si>
  <si>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</si>
  <si>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</si>
  <si>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</si>
  <si>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</si>
  <si>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</si>
  <si>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</si>
  <si>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</si>
  <si>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</si>
  <si>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</si>
  <si>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</si>
  <si>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</si>
  <si>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</si>
  <si>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</si>
  <si>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</si>
  <si>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</si>
  <si>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</si>
  <si>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</si>
  <si>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</si>
  <si>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</si>
  <si>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</si>
  <si>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</si>
  <si>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</si>
  <si>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</si>
  <si>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</si>
  <si>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</si>
  <si>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</si>
  <si>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</si>
  <si>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</si>
  <si>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</si>
  <si>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</si>
  <si>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</si>
  <si>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</si>
  <si>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</si>
  <si>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</si>
  <si>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</si>
  <si>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</si>
  <si>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</si>
  <si>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</si>
  <si>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</si>
  <si>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</si>
  <si>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</si>
  <si>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</si>
  <si>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</si>
  <si>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</si>
  <si>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</si>
  <si>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</si>
  <si>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</si>
  <si>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</si>
  <si>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</si>
  <si>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</si>
  <si>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</si>
  <si>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</si>
  <si>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</si>
  <si>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</si>
  <si>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</si>
  <si>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</si>
  <si>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</si>
  <si>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</si>
  <si>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</si>
  <si>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</si>
  <si>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</si>
  <si>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</si>
  <si>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</si>
  <si>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</si>
  <si>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</si>
  <si>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</si>
  <si>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</si>
  <si>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</si>
  <si>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</si>
  <si>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</si>
  <si>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</si>
  <si>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</si>
  <si>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</si>
  <si>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</si>
  <si>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</si>
  <si>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</si>
  <si>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</si>
  <si>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</si>
  <si>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</si>
  <si>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</si>
  <si>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</si>
  <si>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</si>
  <si>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</si>
  <si>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</si>
  <si>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</si>
  <si>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</si>
  <si>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</si>
  <si>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</si>
  <si>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</si>
  <si>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</si>
  <si>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</si>
  <si>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</si>
  <si>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</si>
  <si>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</si>
  <si>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</si>
  <si>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</si>
  <si>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</si>
  <si>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</si>
  <si>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</si>
  <si>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</si>
  <si>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</si>
  <si>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</si>
  <si>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</si>
  <si>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</si>
  <si>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</si>
  <si>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</si>
  <si>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</si>
  <si>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</si>
  <si>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</si>
  <si>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</si>
  <si>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</si>
  <si>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</si>
  <si>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</si>
  <si>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</si>
  <si>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</si>
  <si>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</si>
  <si>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</si>
  <si>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</si>
  <si>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</si>
  <si>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</si>
  <si>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</si>
  <si>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</si>
  <si>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</si>
  <si>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</si>
  <si>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</si>
  <si>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</si>
  <si>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</si>
  <si>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</si>
  <si>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</si>
  <si>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</si>
  <si>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</si>
  <si>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</si>
  <si>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</si>
  <si>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</si>
  <si>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</si>
  <si>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</si>
  <si>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</si>
  <si>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</si>
  <si>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</si>
  <si>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</si>
  <si>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</si>
  <si>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</si>
  <si>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</si>
  <si>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</si>
  <si>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</si>
  <si>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</si>
  <si>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</si>
  <si>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</si>
  <si>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</si>
  <si>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</si>
  <si>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</si>
  <si>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</si>
  <si>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</si>
  <si>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</si>
  <si>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</si>
  <si>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</si>
  <si>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</si>
  <si>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</si>
  <si>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</si>
  <si>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</si>
  <si>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</si>
  <si>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</si>
  <si>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</si>
  <si>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</si>
  <si>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</si>
  <si>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</si>
  <si>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</si>
  <si>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</si>
  <si>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</si>
  <si>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</si>
  <si>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</si>
  <si>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</si>
  <si>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</si>
  <si>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</si>
  <si>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</si>
  <si>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</si>
  <si>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</si>
  <si>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</si>
  <si>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</si>
  <si>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</si>
  <si>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</si>
  <si>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</si>
  <si>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</si>
  <si>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</si>
  <si>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</si>
  <si>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</si>
  <si>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</si>
  <si>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</si>
  <si>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</si>
  <si>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</si>
  <si>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</si>
  <si>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</si>
  <si>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</si>
  <si>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</si>
  <si>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</si>
  <si>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</si>
  <si>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</si>
  <si>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</si>
  <si>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</si>
  <si>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</si>
  <si>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</si>
  <si>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</si>
  <si>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</si>
  <si>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</si>
  <si>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</si>
  <si>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</si>
  <si>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</si>
  <si>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</si>
  <si>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</si>
  <si>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</si>
  <si>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</si>
  <si>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</si>
  <si>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</si>
  <si>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</si>
  <si>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</si>
  <si>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</si>
  <si>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</si>
  <si>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</si>
  <si>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</si>
  <si>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</si>
  <si>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</si>
  <si>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</si>
  <si>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</si>
  <si>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</si>
  <si>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</si>
  <si>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</si>
  <si>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</si>
  <si>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</si>
  <si>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</si>
  <si>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</si>
  <si>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</si>
  <si>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</si>
  <si>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</si>
  <si>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</si>
  <si>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</si>
  <si>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</si>
  <si>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</si>
  <si>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</si>
  <si>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</si>
  <si>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</si>
  <si>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</si>
  <si>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</si>
  <si>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</si>
  <si>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</si>
  <si>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</si>
  <si>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</si>
  <si>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</si>
  <si>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</si>
  <si>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</si>
  <si>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</si>
  <si>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</si>
  <si>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</si>
  <si>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</si>
  <si>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</si>
  <si>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</si>
  <si>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</si>
  <si>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</si>
  <si>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</si>
  <si>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</si>
  <si>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</si>
  <si>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</si>
  <si>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</si>
  <si>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</si>
  <si>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</si>
  <si>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</si>
  <si>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</si>
  <si>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</si>
  <si>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</si>
  <si>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</si>
  <si>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</si>
  <si>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</si>
  <si>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</si>
  <si>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</si>
  <si>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</si>
  <si>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</si>
  <si>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</si>
  <si>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</si>
  <si>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</si>
  <si>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</si>
  <si>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</si>
  <si>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</si>
  <si>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</si>
  <si>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</si>
  <si>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</si>
  <si>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</si>
  <si>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</si>
  <si>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</si>
  <si>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</si>
  <si>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</si>
  <si>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</si>
  <si>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</si>
  <si>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</si>
  <si>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</si>
  <si>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</si>
  <si>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</si>
  <si>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</si>
  <si>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</si>
  <si>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</si>
  <si>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</si>
  <si>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</si>
  <si>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</si>
  <si>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</si>
  <si>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</si>
  <si>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</si>
  <si>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</si>
  <si>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</si>
  <si>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</si>
  <si>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</si>
  <si>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</si>
  <si>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</si>
  <si>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</si>
  <si>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</si>
  <si>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</si>
  <si>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</si>
  <si>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</si>
  <si>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</si>
  <si>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</si>
  <si>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</si>
  <si>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</si>
  <si>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</si>
  <si>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</si>
  <si>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</si>
  <si>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</si>
  <si>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</si>
  <si>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</si>
  <si>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</si>
  <si>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</si>
  <si>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</si>
  <si>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</si>
  <si>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</si>
  <si>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</si>
  <si>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</si>
  <si>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</si>
  <si>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</si>
  <si>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</si>
  <si>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</si>
  <si>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</si>
  <si>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</si>
  <si>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</si>
  <si>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</si>
  <si>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</si>
  <si>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</si>
  <si>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</si>
  <si>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</si>
  <si>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</si>
  <si>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</si>
  <si>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</si>
  <si>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</si>
  <si>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</si>
  <si>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</si>
  <si>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</si>
  <si>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</si>
  <si>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</si>
  <si>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</si>
  <si>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</si>
  <si>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</si>
  <si>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</si>
  <si>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</si>
  <si>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</si>
  <si>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</si>
  <si>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</si>
  <si>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</si>
  <si>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</si>
  <si>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</si>
  <si>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</si>
  <si>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</si>
  <si>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</si>
  <si>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</si>
  <si>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</si>
  <si>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</si>
  <si>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</si>
  <si>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</si>
  <si>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</si>
  <si>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</si>
  <si>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</si>
  <si>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</si>
  <si>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</si>
  <si>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</si>
  <si>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</si>
  <si>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</si>
  <si>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</si>
  <si>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</si>
  <si>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</si>
  <si>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</si>
  <si>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</si>
  <si>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</si>
  <si>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</si>
  <si>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</si>
  <si>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</si>
  <si>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</si>
  <si>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</si>
  <si>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</si>
  <si>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</si>
  <si>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</si>
  <si>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</si>
  <si>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</si>
  <si>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</si>
  <si>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</si>
  <si>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</si>
  <si>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</si>
  <si>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</si>
  <si>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</si>
  <si>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</si>
  <si>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</si>
  <si>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</si>
  <si>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</si>
  <si>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</si>
  <si>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</si>
  <si>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</si>
  <si>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</si>
  <si>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</si>
  <si>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</si>
  <si>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</si>
  <si>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</si>
  <si>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</si>
  <si>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</si>
  <si>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</si>
  <si>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</si>
  <si>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</si>
  <si>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</si>
  <si>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</si>
  <si>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</si>
  <si>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</si>
  <si>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</si>
  <si>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</si>
  <si>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</si>
  <si>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</si>
  <si>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</si>
  <si>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</si>
  <si>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</si>
  <si>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</si>
  <si>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</si>
  <si>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</si>
  <si>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</si>
  <si>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</si>
  <si>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</si>
  <si>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</si>
  <si>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</si>
  <si>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</si>
  <si>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</si>
  <si>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</si>
  <si>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</si>
  <si>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</si>
  <si>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</si>
  <si>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</si>
  <si>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</si>
  <si>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</si>
  <si>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</si>
  <si>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</si>
  <si>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</si>
  <si>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</si>
  <si>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</si>
  <si>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</si>
  <si>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</si>
  <si>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</si>
  <si>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</si>
  <si>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</si>
  <si>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</si>
  <si>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</si>
  <si>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</si>
  <si>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</si>
  <si>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</si>
  <si>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</si>
  <si>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</si>
  <si>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</si>
  <si>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</si>
  <si>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</si>
  <si>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</si>
  <si>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</si>
  <si>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</si>
  <si>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</si>
  <si>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</si>
  <si>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</si>
  <si>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</si>
  <si>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</si>
  <si>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</si>
  <si>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</si>
  <si>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</si>
  <si>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</si>
  <si>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</si>
  <si>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</si>
  <si>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</si>
  <si>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</si>
  <si>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</si>
  <si>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</si>
  <si>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</si>
  <si>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</si>
  <si>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</si>
  <si>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</si>
  <si>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</si>
  <si>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</si>
  <si>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</si>
  <si>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</si>
  <si>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</si>
  <si>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</si>
  <si>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</si>
  <si>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</si>
  <si>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</si>
  <si>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</si>
  <si>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</si>
  <si>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</si>
  <si>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</si>
  <si>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</si>
  <si>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</si>
  <si>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</si>
  <si>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</si>
  <si>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</si>
  <si>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</si>
  <si>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</si>
  <si>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</si>
  <si>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</si>
  <si>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</si>
  <si>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</si>
  <si>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</si>
  <si>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</si>
  <si>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</si>
  <si>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</si>
  <si>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</si>
  <si>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</si>
  <si>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</si>
  <si>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</si>
  <si>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</si>
  <si>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</si>
  <si>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</si>
  <si>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</si>
  <si>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</si>
  <si>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</si>
  <si>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</si>
  <si>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</si>
  <si>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</si>
  <si>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</si>
  <si>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</si>
  <si>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</si>
  <si>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</si>
  <si>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</si>
  <si>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</si>
  <si>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</si>
  <si>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</si>
  <si>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</si>
  <si>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</si>
  <si>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</si>
  <si>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</si>
  <si>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</si>
  <si>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</si>
  <si>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</si>
  <si>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</si>
  <si>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</si>
  <si>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</si>
  <si>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</si>
  <si>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</si>
  <si>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</si>
  <si>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</si>
  <si>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</si>
  <si>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</si>
  <si>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</si>
  <si>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</si>
  <si>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</si>
  <si>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</si>
  <si>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</si>
  <si>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</si>
  <si>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</si>
  <si>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</si>
  <si>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</si>
  <si>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</si>
  <si>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</si>
  <si>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</si>
  <si>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</si>
  <si>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</si>
  <si>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</si>
  <si>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</si>
  <si>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</si>
  <si>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</si>
  <si>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</si>
  <si>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</si>
  <si>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</si>
  <si>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</si>
  <si>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</si>
  <si>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</si>
  <si>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</si>
  <si>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</si>
  <si>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</si>
  <si>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</si>
  <si>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</si>
  <si>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</si>
  <si>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</si>
  <si>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</si>
  <si>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</si>
  <si>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</si>
  <si>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</si>
  <si>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</si>
  <si>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</si>
  <si>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</si>
  <si>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</si>
  <si>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</si>
  <si>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</si>
  <si>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</si>
  <si>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</si>
  <si>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</si>
  <si>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</si>
  <si>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</si>
  <si>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</si>
  <si>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</si>
  <si>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</si>
  <si>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</si>
  <si>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</si>
  <si>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</si>
  <si>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</si>
  <si>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</si>
  <si>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</si>
  <si>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</si>
  <si>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</si>
  <si>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</si>
  <si>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</si>
  <si>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</si>
  <si>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</si>
  <si>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</si>
  <si>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</si>
  <si>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</si>
  <si>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</si>
  <si>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</si>
  <si>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</si>
  <si>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</si>
  <si>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</si>
  <si>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</si>
  <si>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</si>
  <si>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</si>
  <si>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</si>
  <si>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</si>
  <si>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</si>
  <si>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</si>
  <si>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</si>
  <si>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</si>
  <si>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</si>
  <si>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</si>
  <si>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</si>
  <si>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</si>
  <si>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</si>
  <si>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</si>
  <si>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</si>
  <si>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</si>
  <si>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</si>
  <si>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</si>
  <si>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</si>
  <si>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</si>
  <si>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</si>
  <si>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</si>
  <si>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</si>
  <si>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</si>
  <si>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</si>
  <si>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</si>
  <si>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</si>
  <si>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</si>
  <si>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</si>
  <si>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</si>
  <si>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</si>
  <si>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</si>
  <si>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</si>
  <si>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</si>
  <si>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</si>
  <si>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</si>
  <si>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</si>
  <si>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</si>
  <si>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</si>
  <si>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</si>
  <si>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</si>
  <si>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</si>
  <si>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</si>
  <si>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</si>
  <si>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</si>
  <si>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</si>
  <si>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</si>
  <si>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</si>
  <si>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</si>
  <si>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</si>
  <si>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</si>
  <si>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</si>
  <si>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</si>
  <si>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</si>
  <si>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</si>
  <si>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</si>
  <si>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</si>
  <si>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</si>
  <si>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</si>
  <si>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</si>
  <si>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</si>
  <si>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</si>
  <si>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</si>
  <si>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</si>
  <si>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</si>
  <si>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</si>
  <si>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</si>
  <si>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</si>
  <si>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</si>
  <si>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</si>
  <si>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</si>
  <si>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</si>
  <si>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</si>
  <si>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</si>
  <si>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</si>
  <si>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</si>
  <si>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</si>
  <si>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</si>
  <si>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</si>
  <si>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</si>
  <si>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</si>
  <si>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</si>
  <si>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</si>
  <si>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</si>
  <si>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</si>
  <si>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</si>
  <si>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</si>
  <si>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</si>
  <si>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</si>
  <si>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</si>
  <si>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</si>
  <si>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</si>
  <si>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</si>
  <si>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</si>
  <si>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</si>
  <si>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</si>
  <si>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</si>
  <si>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</si>
  <si>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</si>
  <si>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</si>
  <si>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</si>
  <si>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</si>
  <si>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</si>
  <si>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</si>
  <si>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</si>
  <si>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</si>
  <si>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</si>
  <si>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</si>
  <si>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</si>
  <si>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</si>
  <si>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</si>
  <si>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</si>
  <si>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</si>
  <si>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</si>
  <si>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</si>
  <si>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</si>
  <si>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</si>
  <si>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</si>
  <si>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</si>
  <si>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</si>
  <si>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</si>
  <si>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</si>
  <si>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</si>
  <si>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</si>
  <si>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</si>
  <si>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</si>
  <si>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</si>
  <si>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</si>
  <si>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</si>
  <si>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</si>
  <si>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</si>
  <si>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</si>
  <si>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</si>
  <si>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</si>
  <si>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</si>
  <si>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</si>
  <si>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</si>
  <si>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</si>
  <si>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</si>
  <si>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</si>
  <si>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</si>
  <si>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</si>
  <si>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</si>
  <si>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</si>
  <si>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</si>
  <si>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</si>
  <si>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</si>
  <si>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</si>
  <si>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</si>
  <si>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</si>
  <si>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</si>
  <si>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</si>
  <si>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</si>
  <si>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</si>
  <si>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</si>
  <si>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</si>
  <si>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</si>
  <si>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</si>
  <si>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</si>
  <si>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</si>
  <si>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</si>
  <si>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</si>
  <si>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</si>
  <si>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</si>
  <si>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</si>
  <si>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</si>
  <si>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</si>
  <si>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</si>
  <si>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</si>
  <si>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</si>
  <si>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</si>
  <si>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</si>
  <si>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</si>
  <si>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</si>
  <si>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</si>
  <si>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</si>
  <si>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</si>
  <si>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</si>
  <si>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</si>
  <si>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</si>
  <si>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</si>
  <si>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</si>
  <si>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</si>
  <si>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</si>
  <si>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</si>
  <si>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</si>
  <si>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</si>
  <si>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</si>
  <si>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</si>
  <si>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</si>
  <si>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</si>
  <si>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</si>
  <si>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</si>
  <si>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</si>
  <si>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</si>
  <si>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</si>
  <si>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</si>
  <si>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</si>
  <si>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</si>
  <si>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</si>
  <si>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</si>
  <si>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</si>
  <si>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</si>
  <si>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</si>
  <si>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</si>
  <si>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</si>
  <si>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</si>
  <si>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</si>
  <si>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</si>
  <si>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</si>
  <si>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</si>
  <si>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</si>
  <si>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</si>
  <si>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</si>
  <si>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</si>
  <si>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</si>
  <si>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</si>
  <si>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</si>
  <si>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</si>
  <si>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</si>
  <si>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</si>
  <si>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</si>
  <si>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</si>
  <si>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</si>
  <si>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</si>
  <si>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</si>
  <si>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</si>
  <si>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</si>
  <si>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</si>
  <si>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</si>
  <si>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</si>
  <si>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</si>
  <si>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</si>
  <si>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</si>
  <si>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</si>
  <si>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</si>
  <si>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</si>
  <si>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</si>
  <si>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</si>
  <si>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</si>
  <si>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</si>
  <si>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</si>
  <si>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</si>
  <si>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</si>
  <si>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</si>
  <si>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</si>
  <si>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</si>
  <si>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</si>
  <si>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</si>
  <si>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</si>
  <si>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</si>
  <si>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</si>
  <si>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</si>
  <si>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</si>
  <si>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</si>
  <si>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</si>
  <si>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</si>
  <si>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</si>
  <si>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</si>
  <si>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</si>
  <si>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</si>
  <si>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</si>
  <si>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</si>
  <si>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</si>
  <si>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</si>
  <si>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</si>
  <si>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</si>
  <si>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</si>
  <si>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</si>
  <si>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</si>
  <si>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</si>
  <si>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</si>
  <si>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</si>
  <si>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</si>
  <si>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</si>
  <si>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</si>
  <si>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</si>
  <si>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</si>
  <si>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</si>
  <si>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</si>
  <si>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</si>
  <si>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</si>
  <si>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</si>
  <si>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</si>
  <si>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</si>
  <si>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</si>
  <si>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</si>
  <si>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</si>
  <si>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</si>
  <si>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</si>
  <si>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</si>
  <si>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</si>
  <si>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</si>
  <si>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</si>
  <si>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</si>
  <si>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</si>
  <si>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</si>
  <si>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</si>
  <si>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</si>
  <si>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</si>
  <si>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</si>
  <si>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</si>
  <si>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</si>
  <si>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</si>
  <si>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</si>
  <si>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</si>
  <si>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</si>
  <si>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</si>
  <si>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</si>
  <si>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</si>
  <si>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</si>
  <si>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</si>
  <si>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</si>
  <si>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</si>
  <si>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</si>
  <si>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</si>
  <si>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</si>
  <si>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</si>
  <si>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</si>
  <si>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</si>
  <si>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</si>
  <si>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</si>
  <si>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</si>
  <si>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</si>
  <si>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</si>
  <si>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</si>
  <si>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</si>
  <si>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</si>
  <si>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</si>
  <si>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</si>
  <si>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</si>
  <si>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</si>
  <si>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</si>
  <si>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</si>
  <si>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</si>
  <si>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</si>
  <si>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</si>
  <si>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</si>
  <si>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</si>
  <si>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</si>
  <si>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</si>
  <si>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</si>
  <si>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</si>
  <si>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</si>
  <si>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</si>
  <si>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</si>
  <si>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</si>
  <si>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</si>
  <si>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</si>
  <si>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</si>
  <si>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</si>
  <si>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</si>
  <si>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</si>
  <si>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</si>
  <si>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</si>
  <si>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</si>
  <si>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</si>
  <si>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</si>
  <si>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</si>
  <si>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</si>
  <si>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</si>
  <si>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</si>
  <si>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</si>
  <si>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</si>
  <si>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</si>
  <si>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</si>
  <si>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</si>
  <si>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</si>
  <si>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</si>
  <si>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</si>
  <si>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</si>
  <si>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</si>
  <si>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</si>
  <si>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</si>
  <si>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</si>
  <si>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</si>
  <si>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</si>
  <si>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</si>
  <si>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</si>
  <si>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</si>
  <si>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</si>
  <si>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</si>
  <si>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</si>
  <si>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</si>
  <si>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</si>
  <si>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</si>
  <si>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</si>
  <si>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</si>
  <si>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</si>
  <si>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</si>
  <si>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</si>
  <si>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</si>
  <si>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</si>
  <si>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</si>
  <si>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</si>
  <si>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</si>
  <si>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</si>
  <si>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</si>
  <si>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</si>
  <si>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</si>
  <si>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</si>
  <si>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</si>
  <si>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</si>
  <si>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</si>
  <si>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</si>
  <si>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</si>
  <si>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</si>
  <si>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</si>
  <si>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</si>
  <si>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</si>
  <si>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</si>
  <si>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</si>
  <si>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</si>
  <si>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</si>
  <si>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</si>
  <si>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</si>
  <si>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</si>
  <si>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</si>
  <si>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</si>
  <si>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</si>
  <si>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</si>
  <si>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</si>
  <si>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</si>
  <si>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</si>
  <si>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</si>
  <si>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</si>
  <si>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</si>
  <si>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</si>
  <si>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</si>
  <si>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</si>
  <si>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</si>
  <si>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</si>
  <si>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</si>
  <si>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</si>
  <si>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</si>
  <si>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</si>
  <si>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</si>
  <si>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</si>
  <si>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</si>
  <si>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</si>
  <si>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</si>
  <si>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</si>
  <si>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</si>
  <si>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</si>
  <si>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</si>
  <si>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</si>
  <si>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</si>
  <si>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</si>
  <si>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</si>
  <si>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</si>
  <si>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</si>
  <si>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</si>
  <si>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</si>
  <si>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</si>
  <si>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</si>
  <si>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</si>
  <si>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</si>
  <si>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</si>
  <si>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</si>
  <si>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</si>
  <si>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</si>
  <si>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</si>
  <si>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</si>
  <si>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</si>
  <si>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</si>
  <si>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</si>
  <si>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</si>
  <si>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</si>
  <si>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</si>
  <si>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</si>
  <si>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</si>
  <si>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</si>
  <si>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</si>
  <si>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</si>
  <si>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</si>
  <si>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</si>
  <si>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</si>
  <si>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</si>
  <si>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</si>
  <si>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</si>
  <si>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</si>
  <si>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</si>
  <si>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</si>
  <si>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</si>
  <si>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</si>
  <si>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</si>
  <si>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</si>
  <si>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</si>
  <si>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</si>
  <si>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</si>
  <si>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</si>
  <si>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</si>
  <si>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</si>
  <si>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</si>
  <si>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</si>
  <si>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</si>
  <si>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</si>
  <si>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</si>
  <si>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</si>
  <si>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</si>
  <si>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</si>
  <si>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</si>
  <si>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</si>
  <si>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</si>
  <si>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</si>
  <si>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</si>
  <si>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</si>
  <si>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</si>
  <si>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</si>
  <si>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</si>
  <si>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</si>
  <si>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</si>
  <si>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</si>
  <si>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</si>
  <si>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</si>
  <si>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</si>
  <si>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</si>
  <si>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</si>
  <si>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</si>
  <si>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</si>
  <si>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</si>
  <si>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</si>
  <si>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</si>
  <si>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</si>
  <si>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</si>
  <si>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</si>
  <si>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</si>
  <si>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</si>
  <si>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</si>
  <si>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</si>
  <si>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</si>
  <si>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</si>
  <si>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</si>
  <si>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</si>
  <si>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</si>
  <si>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</si>
  <si>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</si>
  <si>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</si>
  <si>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</si>
  <si>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</si>
  <si>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</si>
  <si>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</si>
  <si>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</si>
  <si>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</si>
  <si>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</si>
  <si>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</si>
  <si>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</si>
  <si>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</si>
  <si>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</si>
  <si>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</si>
  <si>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</si>
  <si>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</si>
  <si>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</si>
  <si>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</si>
  <si>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</si>
  <si>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</si>
  <si>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</si>
  <si>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</si>
  <si>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</si>
  <si>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</si>
  <si>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</si>
  <si>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</si>
  <si>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</si>
  <si>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</si>
  <si>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</si>
  <si>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</si>
  <si>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</si>
  <si>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</si>
  <si>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</si>
  <si>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</si>
  <si>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</si>
  <si>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</si>
  <si>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</si>
  <si>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</si>
  <si>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</si>
  <si>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</si>
  <si>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</si>
  <si>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</si>
  <si>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</si>
  <si>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</si>
  <si>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</si>
  <si>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</si>
  <si>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</si>
  <si>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</si>
  <si>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</si>
  <si>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</si>
  <si>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</si>
  <si>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</si>
  <si>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</si>
  <si>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</si>
  <si>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</si>
  <si>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</si>
  <si>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</si>
  <si>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</si>
  <si>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</si>
  <si>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</si>
  <si>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</si>
  <si>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</si>
  <si>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</si>
  <si>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</si>
  <si>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</si>
  <si>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</si>
  <si>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</si>
  <si>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</si>
  <si>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</si>
  <si>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</si>
  <si>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</si>
  <si>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</si>
  <si>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</si>
  <si>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</si>
  <si>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</si>
  <si>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</si>
  <si>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</si>
  <si>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</si>
  <si>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</si>
  <si>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</si>
  <si>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</si>
  <si>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</si>
  <si>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</si>
  <si>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</si>
  <si>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</si>
  <si>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</si>
  <si>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</si>
  <si>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</si>
  <si>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</si>
  <si>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</si>
  <si>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</si>
  <si>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</si>
  <si>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</si>
  <si>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</si>
  <si>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</si>
  <si>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</si>
  <si>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</si>
  <si>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</si>
  <si>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</si>
  <si>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</si>
  <si>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</si>
  <si>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</si>
  <si>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</si>
  <si>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</si>
  <si>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</si>
  <si>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</si>
  <si>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</si>
  <si>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</si>
  <si>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</si>
  <si>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</si>
  <si>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</si>
  <si>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</si>
  <si>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</si>
  <si>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</si>
  <si>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</si>
  <si>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</si>
  <si>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</si>
  <si>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</si>
  <si>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</si>
  <si>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</si>
  <si>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</si>
  <si>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</si>
  <si>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</si>
  <si>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</si>
  <si>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</si>
  <si>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</si>
  <si>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</si>
  <si>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</si>
  <si>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</si>
  <si>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</si>
  <si>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</si>
  <si>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</si>
  <si>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</si>
  <si>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</si>
  <si>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</si>
  <si>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</si>
  <si>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</si>
  <si>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</si>
  <si>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</si>
  <si>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</si>
  <si>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</si>
  <si>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</si>
  <si>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</si>
  <si>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</si>
  <si>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</si>
  <si>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</si>
  <si>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</si>
  <si>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</si>
  <si>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</si>
  <si>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</si>
  <si>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</si>
  <si>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</si>
  <si>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</si>
  <si>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</si>
  <si>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</si>
  <si>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</si>
  <si>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</si>
  <si>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</si>
  <si>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</si>
  <si>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</si>
  <si>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</si>
  <si>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</si>
  <si>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</si>
  <si>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</si>
  <si>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</si>
  <si>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</si>
  <si>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</si>
  <si>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</si>
  <si>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</si>
  <si>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</si>
  <si>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</si>
  <si>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</si>
  <si>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</si>
  <si>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</si>
  <si>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</si>
  <si>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</si>
  <si>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</si>
  <si>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</si>
  <si>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</si>
  <si>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</si>
  <si>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</si>
  <si>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</si>
  <si>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</si>
  <si>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</si>
  <si>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</si>
  <si>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</si>
  <si>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</si>
  <si>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</si>
  <si>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</si>
  <si>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</si>
  <si>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</si>
  <si>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</si>
  <si>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</si>
  <si>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</si>
  <si>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</si>
  <si>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</si>
  <si>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</si>
  <si>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</si>
  <si>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</si>
  <si>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</si>
  <si>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</si>
  <si>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</si>
  <si>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</si>
  <si>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</si>
  <si>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</si>
  <si>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</si>
  <si>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</si>
  <si>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</si>
  <si>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</si>
  <si>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</si>
  <si>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</si>
  <si>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</si>
  <si>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</si>
  <si>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</si>
  <si>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</si>
  <si>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</si>
  <si>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</si>
  <si>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</si>
  <si>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</si>
  <si>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</si>
  <si>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</si>
  <si>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</si>
  <si>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</si>
  <si>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</si>
  <si>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</si>
  <si>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</si>
  <si>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</si>
  <si>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</si>
  <si>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</si>
  <si>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</si>
  <si>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</si>
  <si>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</si>
  <si>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</si>
  <si>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</si>
  <si>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</si>
  <si>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</si>
  <si>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</si>
  <si>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</si>
  <si>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</si>
  <si>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</si>
  <si>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</si>
  <si>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</si>
  <si>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</si>
  <si>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</si>
  <si>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</si>
  <si>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</si>
  <si>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</si>
  <si>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</si>
  <si>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</si>
  <si>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</si>
  <si>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</si>
  <si>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</si>
  <si>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</si>
  <si>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</si>
  <si>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</si>
  <si>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</si>
  <si>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</si>
  <si>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</si>
  <si>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</si>
  <si>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</si>
  <si>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</si>
  <si>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</si>
  <si>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</si>
  <si>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</si>
  <si>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</si>
  <si>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</si>
  <si>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</si>
  <si>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</si>
  <si>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</si>
  <si>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</si>
  <si>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</si>
  <si>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</si>
  <si>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</si>
  <si>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</si>
  <si>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</si>
  <si>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</si>
  <si>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</si>
  <si>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</si>
  <si>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</si>
  <si>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</si>
  <si>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</si>
  <si>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</si>
  <si>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</si>
  <si>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</si>
  <si>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</si>
  <si>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</si>
  <si>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</si>
  <si>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</si>
  <si>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</si>
  <si>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</si>
  <si>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</si>
  <si>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</si>
  <si>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</si>
  <si>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</si>
  <si>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</si>
  <si>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</si>
  <si>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</si>
  <si>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</si>
  <si>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</si>
  <si>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</si>
  <si>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</si>
  <si>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</si>
  <si>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</si>
  <si>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</si>
  <si>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</si>
  <si>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</si>
  <si>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</si>
  <si>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</si>
  <si>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</si>
  <si>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</si>
  <si>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</si>
  <si>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</si>
  <si>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</si>
  <si>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</si>
  <si>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</si>
  <si>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</si>
  <si>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</si>
  <si>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</si>
  <si>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</si>
  <si>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</si>
  <si>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</si>
  <si>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</si>
  <si>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</si>
  <si>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</si>
  <si>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</si>
  <si>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</si>
  <si>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</si>
  <si>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</si>
  <si>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</si>
  <si>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</si>
  <si>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</si>
  <si>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</si>
  <si>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</si>
  <si>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</si>
  <si>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</si>
  <si>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</si>
  <si>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</si>
  <si>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</si>
  <si>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</si>
  <si>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</si>
  <si>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</si>
  <si>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</si>
  <si>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</si>
  <si>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</si>
  <si>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</si>
  <si>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</si>
  <si>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</si>
  <si>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</si>
  <si>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</si>
  <si>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</si>
  <si>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</si>
  <si>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</si>
  <si>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</si>
  <si>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</si>
  <si>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</si>
  <si>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</si>
  <si>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</si>
  <si>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</si>
  <si>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</si>
  <si>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</si>
  <si>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</si>
  <si>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</si>
  <si>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</si>
  <si>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</si>
  <si>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</si>
  <si>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</si>
  <si>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</si>
  <si>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</si>
  <si>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</si>
  <si>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</si>
  <si>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</si>
  <si>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</si>
  <si>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</si>
  <si>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</si>
  <si>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</si>
  <si>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</si>
  <si>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</si>
  <si>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</si>
  <si>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</si>
  <si>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</si>
  <si>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</si>
  <si>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</si>
  <si>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</si>
  <si>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</si>
  <si>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</si>
  <si>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</si>
  <si>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</si>
  <si>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</si>
  <si>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</si>
  <si>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</si>
  <si>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</si>
  <si>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</si>
  <si>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</si>
  <si>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</si>
  <si>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</si>
  <si>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</si>
  <si>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</si>
  <si>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</si>
  <si>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</si>
  <si>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</si>
  <si>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</si>
  <si>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</si>
  <si>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</si>
  <si>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</si>
  <si>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</si>
  <si>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</si>
  <si>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</si>
  <si>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</si>
  <si>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</si>
  <si>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</si>
  <si>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</si>
  <si>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</si>
  <si>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</si>
  <si>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</si>
  <si>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</si>
  <si>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</si>
  <si>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</si>
  <si>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</si>
  <si>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</si>
  <si>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</si>
  <si>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</si>
  <si>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</si>
  <si>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</si>
  <si>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</si>
  <si>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</si>
  <si>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</si>
  <si>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</si>
  <si>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</si>
  <si>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</si>
  <si>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</si>
  <si>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</si>
  <si>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</si>
  <si>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</si>
  <si>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</si>
  <si>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</si>
  <si>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</si>
  <si>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</si>
  <si>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</si>
  <si>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</si>
  <si>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</si>
  <si>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</si>
  <si>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</si>
  <si>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</si>
  <si>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</si>
  <si>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</si>
  <si>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</si>
  <si>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</si>
  <si>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</si>
  <si>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</si>
  <si>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</si>
  <si>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</si>
  <si>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</si>
  <si>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</si>
  <si>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</si>
  <si>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</si>
  <si>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</si>
  <si>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</si>
  <si>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</si>
  <si>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</si>
  <si>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</si>
  <si>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</si>
  <si>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</si>
  <si>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</si>
  <si>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</si>
  <si>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</si>
  <si>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</si>
  <si>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</si>
  <si>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</si>
  <si>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</si>
  <si>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</si>
  <si>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</si>
  <si>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</si>
  <si>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</si>
  <si>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</si>
  <si>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</si>
  <si>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</si>
  <si>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</si>
  <si>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</si>
  <si>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</si>
  <si>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</si>
  <si>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</si>
  <si>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</si>
  <si>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</si>
  <si>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</si>
  <si>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</si>
  <si>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</si>
  <si>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</si>
  <si>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</si>
  <si>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</si>
  <si>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</si>
  <si>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</si>
  <si>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</si>
  <si>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</si>
  <si>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</si>
  <si>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</si>
  <si>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</si>
  <si>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</si>
  <si>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</si>
  <si>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</si>
  <si>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</si>
  <si>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</si>
  <si>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</si>
  <si>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</si>
  <si>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</si>
  <si>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</si>
  <si>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</si>
  <si>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</si>
  <si>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</si>
  <si>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</si>
  <si>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</si>
  <si>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</si>
  <si>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</si>
  <si>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</si>
  <si>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</si>
  <si>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</si>
  <si>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</si>
  <si>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</si>
  <si>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</si>
  <si>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</si>
  <si>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</si>
  <si>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</si>
  <si>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</si>
  <si>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</si>
  <si>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</si>
  <si>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</si>
  <si>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</si>
  <si>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</si>
  <si>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</si>
  <si>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</si>
  <si>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</si>
  <si>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</si>
  <si>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</si>
  <si>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</si>
  <si>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</si>
  <si>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</si>
  <si>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</si>
  <si>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</si>
  <si>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</si>
  <si>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</si>
  <si>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</si>
  <si>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</si>
  <si>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</si>
  <si>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</si>
  <si>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</si>
  <si>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</si>
  <si>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</si>
  <si>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</si>
  <si>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</si>
  <si>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</si>
  <si>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</si>
  <si>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</si>
  <si>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</si>
  <si>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</si>
  <si>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</si>
  <si>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</si>
  <si>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</si>
  <si>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</si>
  <si>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</si>
  <si>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</si>
  <si>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</si>
  <si>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</si>
  <si>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</si>
  <si>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</si>
  <si>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</si>
  <si>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</si>
  <si>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</si>
  <si>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</si>
  <si>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</si>
  <si>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</si>
  <si>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</si>
  <si>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</si>
  <si>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</si>
  <si>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</si>
  <si>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</si>
  <si>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</si>
  <si>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</si>
  <si>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</si>
  <si>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</si>
  <si>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</si>
  <si>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</si>
  <si>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</si>
  <si>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</si>
  <si>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</si>
  <si>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</si>
  <si>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</si>
  <si>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</si>
  <si>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</si>
  <si>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</si>
  <si>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</si>
  <si>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</si>
  <si>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</si>
  <si>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</si>
  <si>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</si>
  <si>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</si>
  <si>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</si>
  <si>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</si>
  <si>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</si>
  <si>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</si>
  <si>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</si>
  <si>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</si>
  <si>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</si>
  <si>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</si>
  <si>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</si>
  <si>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</si>
  <si>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</si>
  <si>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</si>
  <si>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</si>
  <si>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</si>
  <si>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</si>
  <si>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</si>
  <si>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</si>
  <si>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</si>
  <si>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</si>
  <si>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</si>
  <si>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</si>
  <si>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</si>
  <si>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</si>
  <si>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</si>
  <si>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</si>
  <si>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</si>
  <si>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</si>
  <si>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</si>
  <si>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</si>
  <si>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</si>
  <si>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</si>
  <si>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</si>
  <si>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</si>
  <si>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</si>
  <si>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</si>
  <si>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</si>
  <si>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</si>
  <si>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</si>
  <si>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</si>
  <si>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</si>
  <si>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</si>
  <si>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</si>
  <si>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</si>
  <si>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</si>
  <si>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</si>
  <si>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</si>
  <si>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</si>
  <si>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</si>
  <si>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</si>
  <si>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</si>
  <si>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</si>
  <si>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</si>
  <si>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</si>
  <si>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</si>
  <si>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</si>
  <si>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</si>
  <si>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</si>
  <si>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</si>
  <si>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</si>
  <si>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</si>
  <si>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</si>
  <si>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</si>
  <si>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</si>
  <si>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</si>
  <si>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</si>
  <si>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</si>
  <si>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</si>
  <si>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</si>
  <si>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</si>
  <si>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</si>
  <si>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</si>
  <si>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</si>
  <si>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</si>
  <si>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</si>
  <si>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</si>
  <si>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</si>
  <si>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</si>
  <si>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</si>
  <si>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</si>
  <si>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</si>
  <si>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</si>
  <si>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</si>
  <si>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</si>
  <si>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</si>
  <si>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</si>
  <si>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</si>
  <si>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</si>
  <si>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</si>
  <si>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</si>
  <si>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</si>
  <si>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</si>
  <si>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</si>
  <si>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</si>
  <si>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</si>
  <si>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</si>
  <si>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</si>
  <si>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</si>
  <si>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</si>
  <si>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</si>
  <si>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</si>
  <si>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</si>
  <si>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</si>
  <si>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</si>
  <si>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</si>
  <si>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</si>
  <si>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</si>
  <si>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</si>
  <si>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</si>
  <si>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</si>
  <si>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</si>
  <si>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</si>
  <si>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</si>
  <si>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</si>
  <si>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</si>
  <si>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</si>
  <si>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</si>
  <si>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</si>
  <si>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</si>
  <si>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</si>
  <si>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</si>
  <si>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</si>
  <si>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</si>
  <si>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</si>
  <si>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</si>
  <si>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</si>
  <si>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</si>
  <si>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</si>
  <si>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</si>
  <si>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</si>
  <si>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</si>
  <si>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</si>
  <si>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</si>
  <si>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</si>
  <si>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</si>
  <si>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</si>
  <si>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</si>
  <si>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</si>
  <si>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</si>
  <si>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</si>
  <si>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</si>
  <si>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</si>
  <si>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</si>
  <si>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</si>
  <si>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</si>
  <si>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</si>
  <si>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</si>
  <si>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</si>
  <si>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</si>
  <si>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</si>
  <si>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</si>
  <si>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</si>
  <si>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</si>
  <si>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</si>
  <si>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</si>
  <si>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</si>
  <si>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</si>
  <si>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</si>
  <si>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</si>
  <si>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</si>
  <si>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</si>
  <si>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</si>
  <si>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</si>
  <si>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</si>
  <si>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</si>
  <si>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</si>
  <si>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</si>
  <si>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</si>
  <si>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</si>
  <si>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</si>
  <si>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</si>
  <si>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</si>
  <si>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</si>
  <si>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</si>
  <si>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</si>
  <si>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</si>
  <si>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</si>
  <si>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</si>
  <si>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</si>
  <si>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</si>
  <si>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</si>
  <si>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</si>
  <si>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</si>
  <si>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</si>
  <si>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</si>
  <si>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</si>
  <si>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</si>
  <si>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</si>
  <si>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</si>
  <si>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</si>
  <si>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</si>
  <si>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</si>
  <si>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</si>
  <si>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</si>
  <si>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</si>
  <si>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</si>
  <si>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</si>
  <si>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</si>
  <si>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</si>
  <si>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</si>
  <si>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</si>
  <si>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</si>
  <si>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</si>
  <si>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</si>
  <si>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</si>
  <si>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</si>
  <si>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</si>
  <si>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</si>
  <si>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</si>
  <si>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</si>
  <si>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</si>
  <si>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</si>
  <si>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</si>
  <si>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</si>
  <si>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</si>
  <si>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</si>
  <si>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</si>
  <si>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</si>
  <si>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</si>
  <si>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</si>
  <si>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</si>
  <si>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</si>
  <si>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</si>
  <si>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</si>
  <si>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</si>
  <si>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</si>
  <si>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</si>
  <si>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</si>
  <si>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</si>
  <si>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</si>
  <si>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</si>
  <si>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</si>
  <si>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</si>
  <si>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</si>
  <si>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</si>
  <si>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</si>
  <si>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</si>
  <si>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</si>
  <si>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</si>
  <si>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</si>
  <si>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</si>
  <si>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</si>
  <si>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</si>
  <si>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</si>
  <si>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</si>
  <si>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</si>
  <si>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</si>
  <si>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</si>
  <si>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</si>
  <si>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</si>
  <si>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</si>
  <si>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</si>
  <si>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</si>
  <si>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</si>
  <si>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</si>
  <si>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</si>
  <si>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</si>
  <si>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</si>
  <si>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</si>
  <si>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</si>
  <si>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</si>
  <si>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</si>
  <si>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</si>
  <si>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</si>
  <si>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</si>
  <si>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</si>
  <si>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</si>
  <si>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</si>
  <si>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</si>
  <si>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</si>
  <si>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</si>
  <si>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</si>
  <si>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</si>
  <si>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</si>
  <si>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</si>
  <si>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</si>
  <si>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</si>
  <si>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</si>
  <si>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</si>
  <si>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</si>
  <si>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</si>
  <si>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</si>
  <si>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</si>
  <si>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</si>
  <si>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</si>
  <si>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</si>
  <si>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</si>
  <si>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</si>
  <si>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</si>
  <si>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</si>
  <si>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</si>
  <si>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</si>
  <si>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</si>
  <si>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</si>
  <si>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</si>
  <si>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</si>
  <si>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</si>
  <si>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</si>
  <si>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</si>
  <si>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</si>
  <si>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</si>
  <si>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</si>
  <si>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</si>
  <si>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</si>
  <si>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</si>
  <si>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</si>
  <si>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</si>
  <si>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</si>
  <si>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</si>
  <si>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</si>
  <si>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</si>
  <si>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</si>
  <si>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</si>
  <si>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</si>
  <si>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</si>
  <si>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</si>
  <si>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</si>
  <si>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</si>
  <si>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</si>
  <si>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</si>
  <si>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</si>
  <si>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</si>
  <si>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</si>
  <si>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</si>
  <si>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</si>
  <si>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</si>
  <si>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</si>
  <si>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</si>
  <si>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</si>
  <si>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</si>
  <si>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</si>
  <si>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</si>
  <si>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</si>
  <si>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</si>
  <si>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</si>
  <si>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</si>
  <si>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</si>
  <si>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</si>
  <si>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</si>
  <si>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</si>
  <si>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</si>
  <si>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</si>
  <si>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</si>
  <si>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</si>
  <si>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</si>
  <si>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</si>
  <si>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</si>
  <si>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</si>
  <si>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</si>
  <si>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</si>
  <si>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</si>
  <si>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</si>
  <si>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</si>
  <si>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</si>
  <si>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</si>
  <si>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</si>
  <si>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</si>
  <si>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</si>
  <si>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</si>
  <si>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</si>
  <si>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</si>
  <si>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</si>
  <si>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</si>
  <si>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</si>
  <si>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</si>
  <si>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</si>
  <si>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</si>
  <si>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</si>
  <si>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</si>
  <si>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</si>
  <si>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</si>
  <si>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</si>
  <si>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</si>
  <si>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</si>
  <si>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</si>
  <si>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</si>
  <si>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</si>
  <si>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</si>
  <si>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</si>
  <si>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</si>
  <si>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</si>
  <si>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</si>
  <si>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</si>
  <si>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</si>
  <si>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</si>
  <si>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</si>
  <si>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</si>
  <si>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</si>
  <si>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</si>
  <si>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</si>
  <si>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</si>
  <si>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</si>
  <si>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</si>
  <si>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</si>
  <si>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</si>
  <si>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</si>
  <si>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</si>
  <si>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</si>
  <si>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</si>
  <si>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</si>
  <si>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</si>
  <si>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</si>
  <si>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</si>
  <si>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</si>
  <si>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</si>
  <si>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</si>
  <si>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</si>
  <si>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</si>
  <si>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</si>
  <si>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</si>
  <si>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</si>
  <si>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</si>
  <si>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</si>
  <si>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</si>
  <si>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</si>
  <si>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</si>
  <si>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</si>
  <si>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</si>
  <si>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</si>
  <si>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</si>
  <si>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</si>
  <si>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</si>
  <si>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</si>
  <si>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</si>
  <si>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</si>
  <si>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</si>
  <si>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</si>
  <si>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</si>
  <si>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</si>
  <si>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</si>
  <si>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</si>
  <si>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</si>
  <si>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</si>
  <si>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</si>
  <si>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</si>
  <si>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</si>
  <si>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</si>
  <si>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</si>
  <si>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</si>
  <si>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</si>
  <si>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</si>
  <si>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</si>
  <si>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</si>
  <si>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</si>
  <si>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</si>
  <si>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</si>
  <si>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</si>
  <si>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</si>
  <si>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</si>
  <si>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</si>
  <si>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</si>
  <si>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</si>
  <si>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</si>
  <si>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</si>
  <si>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</si>
  <si>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</si>
  <si>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</si>
  <si>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</si>
  <si>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</si>
  <si>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</si>
  <si>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</si>
  <si>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</si>
  <si>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</si>
  <si>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</si>
  <si>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</si>
  <si>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</si>
  <si>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</si>
  <si>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</si>
  <si>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</si>
  <si>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</si>
  <si>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</si>
  <si>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</si>
  <si>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</si>
  <si>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</si>
  <si>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</si>
  <si>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</si>
  <si>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</si>
  <si>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</si>
  <si>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</si>
  <si>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</si>
  <si>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</si>
  <si>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</si>
  <si>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</si>
  <si>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</si>
  <si>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</si>
  <si>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</si>
  <si>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</si>
  <si>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</si>
  <si>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</si>
  <si>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</si>
  <si>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</si>
  <si>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</si>
  <si>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</si>
  <si>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</si>
  <si>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</si>
  <si>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</si>
  <si>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</si>
  <si>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</si>
  <si>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</si>
  <si>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</si>
  <si>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</si>
  <si>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</si>
  <si>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</si>
  <si>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</si>
  <si>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</si>
  <si>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</si>
  <si>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</si>
  <si>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</si>
  <si>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</si>
  <si>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</si>
  <si>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</si>
  <si>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</si>
  <si>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</si>
  <si>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</si>
  <si>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</si>
  <si>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</si>
  <si>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</si>
  <si>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</si>
  <si>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</si>
  <si>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</si>
  <si>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</si>
  <si>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</si>
  <si>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</si>
  <si>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</si>
  <si>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</si>
  <si>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</si>
  <si>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</si>
  <si>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</si>
  <si>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</si>
  <si>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</si>
  <si>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</si>
  <si>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</si>
  <si>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</si>
  <si>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</si>
  <si>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</si>
  <si>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</si>
  <si>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</si>
  <si>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</si>
  <si>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</si>
  <si>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</si>
  <si>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</si>
  <si>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</si>
  <si>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</si>
  <si>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</si>
  <si>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</si>
  <si>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</si>
  <si>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</si>
  <si>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</si>
  <si>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</si>
  <si>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</si>
  <si>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</si>
  <si>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</si>
  <si>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</si>
  <si>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</si>
  <si>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</si>
  <si>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</si>
  <si>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</si>
  <si>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</si>
  <si>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</si>
  <si>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</si>
  <si>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</si>
  <si>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</si>
  <si>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</si>
  <si>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</si>
  <si>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</si>
  <si>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</si>
  <si>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</si>
  <si>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</si>
  <si>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</si>
  <si>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</si>
  <si>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</si>
  <si>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</si>
  <si>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</si>
  <si>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</si>
  <si>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</si>
  <si>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</si>
  <si>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</si>
  <si>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</si>
  <si>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</si>
  <si>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</si>
  <si>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</si>
  <si>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</si>
  <si>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</si>
  <si>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</si>
  <si>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</si>
  <si>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</si>
  <si>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</si>
  <si>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</si>
  <si>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</si>
  <si>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</si>
  <si>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</si>
  <si>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</si>
  <si>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</si>
  <si>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</si>
  <si>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</si>
  <si>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</si>
  <si>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</si>
  <si>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</si>
  <si>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</si>
  <si>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</si>
  <si>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</si>
  <si>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</si>
  <si>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</si>
  <si>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</si>
  <si>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</si>
  <si>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</si>
  <si>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</si>
  <si>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</si>
  <si>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</si>
  <si>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</si>
  <si>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</si>
  <si>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</si>
  <si>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</si>
  <si>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</si>
  <si>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</si>
  <si>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</si>
  <si>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</si>
  <si>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</si>
  <si>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</si>
  <si>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</si>
  <si>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</si>
  <si>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</si>
  <si>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</si>
  <si>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</si>
  <si>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</si>
  <si>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</si>
  <si>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</si>
  <si>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</si>
  <si>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</si>
  <si>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</si>
  <si>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</si>
  <si>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</si>
  <si>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</si>
  <si>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</si>
  <si>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</si>
  <si>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</si>
  <si>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</si>
  <si>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</si>
  <si>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</si>
  <si>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</si>
  <si>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</si>
  <si>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</si>
  <si>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</si>
  <si>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</si>
  <si>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</si>
  <si>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</si>
  <si>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</si>
  <si>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</si>
  <si>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</si>
  <si>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</si>
  <si>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</si>
  <si>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</si>
  <si>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</si>
  <si>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</si>
  <si>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</si>
  <si>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</si>
  <si>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</si>
  <si>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</si>
  <si>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</si>
  <si>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</si>
  <si>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</si>
  <si>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</si>
  <si>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</si>
  <si>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</si>
  <si>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</si>
  <si>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</si>
  <si>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</si>
  <si>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</si>
  <si>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</si>
  <si>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</si>
  <si>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</si>
  <si>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</si>
  <si>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</si>
  <si>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</si>
  <si>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</si>
  <si>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</si>
  <si>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</si>
  <si>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</si>
  <si>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</si>
  <si>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</si>
  <si>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</si>
  <si>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</si>
  <si>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</si>
  <si>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</si>
  <si>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</si>
  <si>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</si>
  <si>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</si>
  <si>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</si>
  <si>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</si>
  <si>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</si>
  <si>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</si>
  <si>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</si>
  <si>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</si>
  <si>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</si>
  <si>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</si>
  <si>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</si>
  <si>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</si>
  <si>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</si>
  <si>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</si>
  <si>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</si>
  <si>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</si>
  <si>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</si>
  <si>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</si>
  <si>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</si>
  <si>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</si>
  <si>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</si>
  <si>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</si>
  <si>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</si>
  <si>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</si>
  <si>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</si>
  <si>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</si>
  <si>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</si>
  <si>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</si>
  <si>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</si>
  <si>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</si>
  <si>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</si>
  <si>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</si>
  <si>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</si>
  <si>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</si>
  <si>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</si>
  <si>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</si>
  <si>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</si>
  <si>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</si>
  <si>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</si>
  <si>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</si>
  <si>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</si>
  <si>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</si>
  <si>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</si>
  <si>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</si>
  <si>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</si>
  <si>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</si>
  <si>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</si>
  <si>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</si>
  <si>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</si>
  <si>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</si>
  <si>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</si>
  <si>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</si>
  <si>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</si>
  <si>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</si>
  <si>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</si>
  <si>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</si>
  <si>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</si>
  <si>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</si>
  <si>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</si>
  <si>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</si>
  <si>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</si>
  <si>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</si>
  <si>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</si>
  <si>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</si>
  <si>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</si>
  <si>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</si>
  <si>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</si>
  <si>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</si>
  <si>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</si>
  <si>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</si>
  <si>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</si>
  <si>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</si>
  <si>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</si>
  <si>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</si>
  <si>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</si>
  <si>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</si>
  <si>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</si>
  <si>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</si>
  <si>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</si>
  <si>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</si>
  <si>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</si>
  <si>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</si>
  <si>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</si>
  <si>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</si>
  <si>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</si>
  <si>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</si>
  <si>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</si>
  <si>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</si>
  <si>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</si>
  <si>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</si>
  <si>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</si>
  <si>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</si>
  <si>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</si>
  <si>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</si>
  <si>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</si>
  <si>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</si>
  <si>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</si>
  <si>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</si>
  <si>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</si>
  <si>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</si>
  <si>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</si>
  <si>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</si>
  <si>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</si>
  <si>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</si>
  <si>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</si>
  <si>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</si>
  <si>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</si>
  <si>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</si>
  <si>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</si>
  <si>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</si>
  <si>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</si>
  <si>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</si>
  <si>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</si>
  <si>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</si>
  <si>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</si>
  <si>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</si>
  <si>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</si>
  <si>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</si>
  <si>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</si>
  <si>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</si>
  <si>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</si>
  <si>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</si>
  <si>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</si>
  <si>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</si>
  <si>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</si>
  <si>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</si>
  <si>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</si>
  <si>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</si>
  <si>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</si>
  <si>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</si>
  <si>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</si>
  <si>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</si>
  <si>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</si>
  <si>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</si>
  <si>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</si>
  <si>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</si>
  <si>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</si>
  <si>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</si>
  <si>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</si>
  <si>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</si>
  <si>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</si>
  <si>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</si>
  <si>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</si>
  <si>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</si>
  <si>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</si>
  <si>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</si>
  <si>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</si>
  <si>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</si>
  <si>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</si>
  <si>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</si>
  <si>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</si>
  <si>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</si>
  <si>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</si>
  <si>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</si>
  <si>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</si>
  <si>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</si>
  <si>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</si>
  <si>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</si>
  <si>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</si>
  <si>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</si>
  <si>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</si>
  <si>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</si>
  <si>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</si>
  <si>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</si>
  <si>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</si>
  <si>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</si>
  <si>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</si>
  <si>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</si>
  <si>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</si>
  <si>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</si>
  <si>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</si>
  <si>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</si>
  <si>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</si>
  <si>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</si>
  <si>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</si>
  <si>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</si>
  <si>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</si>
  <si>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</si>
  <si>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</si>
  <si>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</si>
  <si>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</si>
  <si>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</si>
  <si>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</si>
  <si>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</si>
  <si>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</si>
  <si>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</si>
  <si>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</si>
  <si>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</si>
  <si>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</si>
  <si>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</si>
  <si>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</si>
  <si>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</si>
  <si>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</si>
  <si>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</si>
  <si>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</si>
  <si>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</si>
  <si>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</si>
  <si>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</si>
  <si>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</si>
  <si>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</si>
  <si>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</si>
  <si>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</si>
  <si>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</si>
  <si>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</si>
  <si>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</si>
  <si>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</si>
  <si>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</si>
  <si>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</si>
  <si>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</si>
  <si>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</si>
  <si>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</si>
  <si>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</si>
  <si>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</si>
  <si>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</si>
  <si>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</si>
  <si>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</si>
  <si>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</si>
  <si>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</si>
  <si>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</si>
  <si>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</si>
  <si>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</si>
  <si>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</si>
  <si>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</si>
  <si>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</si>
  <si>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</si>
  <si>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</si>
  <si>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</si>
  <si>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</si>
  <si>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</si>
  <si>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</si>
  <si>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</si>
  <si>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</si>
  <si>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</si>
  <si>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</si>
  <si>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</si>
  <si>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</si>
  <si>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</si>
  <si>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</si>
  <si>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</si>
  <si>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</si>
  <si>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</si>
  <si>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</si>
  <si>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</si>
  <si>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</si>
  <si>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</si>
  <si>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</si>
  <si>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</si>
  <si>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</si>
  <si>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</si>
  <si>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</si>
  <si>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</si>
  <si>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</si>
  <si>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</si>
  <si>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</si>
  <si>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</si>
  <si>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</si>
  <si>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</si>
  <si>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</si>
  <si>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</si>
  <si>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</si>
  <si>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</si>
  <si>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</si>
  <si>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</si>
  <si>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</si>
  <si>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</si>
  <si>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</si>
  <si>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</si>
  <si>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</si>
  <si>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</si>
  <si>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</si>
  <si>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</si>
  <si>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</si>
  <si>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</si>
  <si>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</si>
  <si>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</si>
  <si>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</si>
  <si>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</si>
  <si>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</si>
  <si>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</si>
  <si>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</si>
  <si>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</si>
  <si>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</si>
  <si>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</si>
  <si>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</si>
  <si>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</si>
  <si>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</si>
  <si>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</si>
  <si>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</si>
  <si>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</si>
  <si>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</si>
  <si>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</si>
  <si>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</si>
  <si>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</si>
  <si>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</si>
  <si>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</si>
  <si>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</si>
  <si>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</si>
  <si>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</si>
  <si>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</si>
  <si>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</si>
  <si>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</si>
  <si>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</si>
  <si>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</si>
  <si>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</si>
  <si>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</si>
  <si>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</si>
  <si>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</si>
  <si>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</si>
  <si>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</si>
  <si>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</si>
  <si>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</si>
  <si>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</si>
  <si>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</si>
  <si>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</si>
  <si>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</si>
  <si>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</si>
  <si>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</si>
  <si>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</si>
  <si>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</si>
  <si>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</si>
  <si>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</si>
  <si>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</si>
  <si>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</si>
  <si>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</si>
  <si>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</si>
  <si>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</si>
  <si>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</si>
  <si>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</si>
  <si>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</si>
  <si>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</si>
  <si>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</si>
  <si>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</si>
  <si>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</si>
  <si>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</si>
  <si>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</si>
  <si>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</si>
  <si>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</si>
  <si>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</si>
  <si>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</si>
  <si>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</si>
  <si>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</si>
  <si>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</si>
  <si>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</si>
  <si>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</si>
  <si>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</si>
  <si>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</si>
  <si>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</si>
  <si>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</si>
  <si>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</si>
  <si>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</si>
  <si>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</si>
  <si>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</si>
  <si>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</si>
  <si>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</si>
  <si>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</si>
  <si>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</si>
  <si>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</si>
  <si>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</si>
  <si>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</si>
  <si>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</si>
  <si>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</si>
  <si>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</si>
  <si>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</si>
  <si>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</si>
  <si>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</si>
  <si>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</si>
  <si>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</si>
  <si>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</si>
  <si>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</si>
  <si>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</si>
  <si>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</si>
  <si>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</si>
  <si>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</si>
  <si>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</si>
  <si>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</si>
  <si>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</si>
  <si>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</si>
  <si>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</si>
  <si>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</si>
  <si>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</si>
  <si>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</si>
  <si>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</si>
  <si>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</si>
  <si>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</si>
  <si>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</si>
  <si>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</si>
  <si>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</si>
  <si>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</si>
  <si>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</si>
  <si>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</si>
  <si>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</si>
  <si>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</si>
  <si>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</si>
  <si>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</si>
  <si>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</si>
  <si>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</si>
  <si>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</si>
  <si>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</si>
  <si>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</si>
  <si>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</si>
  <si>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</si>
  <si>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</si>
  <si>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</si>
  <si>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</si>
  <si>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</si>
  <si>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</si>
  <si>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</si>
  <si>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</si>
  <si>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</si>
  <si>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</si>
  <si>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</si>
  <si>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</si>
  <si>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</si>
  <si>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</si>
  <si>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</si>
  <si>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</si>
  <si>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</si>
  <si>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</si>
  <si>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</si>
  <si>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</si>
  <si>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</si>
  <si>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</si>
  <si>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</si>
  <si>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</si>
  <si>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</si>
  <si>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</si>
  <si>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</si>
  <si>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</si>
  <si>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</si>
  <si>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</si>
  <si>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</si>
  <si>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</si>
  <si>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</si>
  <si>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</si>
  <si>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</si>
  <si>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</si>
  <si>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</si>
  <si>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</si>
  <si>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</si>
  <si>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</si>
  <si>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</si>
  <si>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</si>
  <si>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</si>
  <si>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</si>
  <si>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</si>
  <si>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</si>
  <si>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</si>
  <si>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</si>
  <si>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</si>
  <si>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</si>
  <si>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</si>
  <si>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</si>
  <si>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</si>
  <si>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</si>
  <si>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</si>
  <si>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</si>
  <si>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</si>
  <si>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</si>
  <si>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</si>
  <si>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</si>
  <si>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</si>
  <si>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</si>
  <si>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</si>
  <si>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</si>
  <si>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</si>
  <si>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</si>
  <si>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</si>
  <si>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</si>
  <si>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</si>
  <si>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</si>
  <si>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</si>
  <si>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</si>
  <si>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</si>
  <si>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</si>
  <si>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</si>
  <si>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</si>
  <si>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</si>
  <si>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</si>
  <si>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</si>
  <si>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</si>
  <si>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</si>
  <si>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</si>
  <si>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</si>
  <si>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</si>
  <si>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</si>
  <si>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</si>
  <si>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</si>
  <si>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</si>
  <si>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</si>
  <si>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</si>
  <si>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</si>
  <si>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</si>
  <si>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</si>
  <si>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</si>
  <si>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</si>
  <si>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</si>
  <si>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</si>
  <si>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</si>
  <si>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</si>
  <si>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</si>
  <si>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</si>
  <si>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</si>
  <si>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</si>
  <si>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</si>
  <si>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</si>
  <si>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</si>
  <si>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</si>
  <si>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</si>
  <si>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</si>
  <si>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</si>
  <si>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</si>
  <si>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</si>
  <si>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</si>
  <si>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</si>
  <si>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</si>
  <si>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</si>
  <si>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</si>
  <si>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</si>
  <si>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</si>
  <si>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</si>
  <si>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</si>
  <si>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</si>
  <si>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</si>
  <si>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</si>
  <si>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</si>
  <si>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</si>
  <si>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</si>
  <si>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</si>
  <si>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</si>
  <si>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</si>
  <si>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</si>
  <si>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</si>
  <si>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</si>
  <si>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</si>
  <si>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</si>
  <si>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</si>
  <si>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</si>
  <si>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</si>
  <si>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</si>
  <si>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</si>
  <si>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</si>
  <si>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</si>
  <si>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</si>
  <si>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</si>
  <si>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</si>
  <si>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</si>
  <si>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</si>
  <si>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</si>
  <si>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</si>
  <si>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</si>
  <si>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</si>
  <si>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</si>
  <si>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</si>
  <si>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</si>
  <si>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</si>
  <si>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</si>
  <si>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</si>
  <si>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</si>
  <si>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</si>
  <si>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</si>
  <si>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</si>
  <si>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</si>
  <si>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</si>
  <si>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</si>
  <si>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</si>
  <si>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</si>
  <si>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</si>
  <si>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</si>
  <si>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</si>
  <si>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</si>
  <si>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</si>
  <si>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</si>
  <si>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</si>
  <si>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</si>
  <si>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</si>
  <si>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</si>
  <si>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</si>
  <si>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</si>
  <si>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</si>
  <si>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</si>
  <si>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</si>
  <si>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</si>
  <si>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</si>
  <si>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</si>
  <si>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</si>
  <si>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</si>
  <si>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</si>
  <si>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</si>
  <si>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</si>
  <si>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</si>
  <si>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</si>
  <si>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</si>
  <si>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</si>
  <si>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</si>
  <si>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</si>
  <si>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</si>
  <si>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</si>
  <si>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</si>
  <si>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</si>
  <si>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</si>
  <si>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</si>
  <si>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</si>
  <si>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</si>
  <si>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</si>
  <si>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</si>
  <si>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</si>
  <si>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</si>
  <si>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</si>
  <si>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</si>
  <si>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</si>
  <si>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</si>
  <si>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</si>
  <si>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</si>
  <si>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</si>
  <si>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</si>
  <si>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</si>
  <si>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</si>
  <si>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</si>
  <si>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</si>
  <si>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</si>
  <si>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</si>
  <si>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</si>
  <si>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</si>
  <si>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</si>
  <si>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</si>
  <si>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</si>
  <si>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</si>
  <si>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</si>
  <si>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</si>
  <si>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</si>
  <si>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</si>
  <si>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</si>
  <si>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</si>
  <si>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</si>
  <si>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</si>
  <si>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</si>
  <si>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</si>
  <si>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</si>
  <si>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</si>
  <si>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</si>
  <si>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</si>
  <si>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</si>
  <si>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</si>
  <si>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</si>
  <si>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</si>
  <si>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</si>
  <si>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</si>
  <si>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</si>
  <si>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</si>
  <si>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</si>
  <si>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</si>
  <si>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</si>
  <si>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</si>
  <si>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</si>
  <si>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</si>
  <si>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</si>
  <si>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</si>
  <si>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</si>
  <si>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</si>
  <si>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</si>
  <si>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</si>
  <si>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</si>
  <si>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</si>
  <si>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</si>
  <si>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</si>
  <si>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</si>
  <si>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</si>
  <si>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</si>
  <si>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</si>
  <si>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</si>
  <si>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</si>
  <si>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</si>
  <si>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</si>
  <si>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</si>
  <si>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</si>
  <si>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</si>
  <si>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</si>
  <si>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</si>
  <si>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</si>
  <si>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</si>
  <si>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</si>
  <si>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</si>
  <si>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</si>
  <si>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</si>
  <si>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</si>
  <si>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</si>
  <si>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</si>
  <si>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</si>
  <si>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</si>
  <si>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</si>
  <si>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</si>
  <si>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</si>
  <si>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</si>
  <si>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</si>
  <si>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</si>
  <si>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</si>
  <si>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</si>
  <si>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</si>
  <si>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</si>
  <si>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</si>
  <si>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</si>
  <si>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</si>
  <si>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</si>
  <si>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</si>
  <si>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</si>
  <si>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</si>
  <si>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</si>
  <si>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</si>
  <si>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</si>
  <si>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</si>
  <si>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</si>
  <si>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</si>
  <si>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</si>
  <si>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</si>
  <si>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</si>
  <si>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</si>
  <si>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</si>
  <si>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</si>
  <si>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</si>
  <si>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</si>
  <si>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</si>
  <si>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</si>
  <si>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</si>
  <si>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</si>
  <si>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</si>
  <si>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</si>
  <si>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</si>
  <si>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</si>
  <si>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</si>
  <si>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</si>
  <si>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</si>
  <si>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</si>
  <si>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</si>
  <si>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</si>
  <si>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</si>
  <si>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</si>
  <si>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</si>
  <si>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</si>
  <si>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</si>
  <si>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</si>
  <si>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</si>
  <si>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</si>
  <si>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</si>
  <si>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</si>
  <si>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</si>
  <si>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</si>
  <si>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</si>
  <si>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</si>
  <si>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</si>
  <si>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</si>
  <si>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</si>
  <si>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</si>
  <si>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</si>
  <si>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</si>
  <si>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</si>
  <si>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</si>
  <si>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</si>
  <si>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</si>
  <si>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</si>
  <si>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</si>
  <si>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</si>
  <si>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</si>
  <si>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</si>
  <si>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</si>
  <si>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</si>
  <si>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</si>
  <si>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</si>
  <si>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</si>
  <si>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</si>
  <si>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</si>
  <si>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</si>
  <si>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</si>
  <si>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</si>
  <si>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</si>
  <si>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</si>
  <si>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</si>
  <si>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</si>
  <si>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</si>
  <si>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</si>
  <si>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</si>
  <si>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</si>
  <si>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</si>
  <si>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</si>
  <si>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</si>
  <si>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</si>
  <si>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</si>
  <si>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</si>
  <si>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</si>
  <si>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</si>
  <si>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</si>
  <si>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</si>
  <si>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</si>
  <si>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</si>
  <si>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</si>
  <si>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</si>
  <si>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</si>
  <si>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</si>
  <si>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</si>
  <si>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</si>
  <si>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</si>
  <si>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</si>
  <si>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</si>
  <si>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</si>
  <si>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</si>
  <si>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</si>
  <si>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</si>
  <si>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</si>
  <si>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</si>
  <si>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</si>
  <si>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</si>
  <si>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</si>
  <si>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</si>
  <si>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</si>
  <si>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</si>
  <si>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</si>
  <si>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</si>
  <si>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</si>
  <si>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</si>
  <si>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</si>
  <si>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</si>
  <si>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</si>
  <si>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</si>
  <si>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</si>
  <si>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</si>
  <si>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</si>
  <si>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</si>
  <si>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</si>
  <si>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</si>
  <si>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</si>
  <si>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</si>
  <si>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</si>
  <si>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</si>
  <si>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</si>
  <si>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</si>
  <si>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</si>
  <si>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</si>
  <si>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</si>
  <si>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</si>
  <si>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</si>
  <si>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</si>
  <si>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</si>
  <si>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</si>
  <si>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</si>
  <si>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</si>
  <si>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</si>
  <si>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</si>
  <si>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</si>
  <si>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</si>
  <si>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</si>
  <si>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</si>
  <si>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</si>
  <si>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</si>
  <si>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</si>
  <si>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</si>
  <si>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</si>
  <si>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</si>
  <si>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</si>
  <si>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</si>
  <si>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</si>
  <si>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</si>
  <si>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</si>
  <si>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</si>
  <si>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</si>
  <si>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</si>
  <si>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</si>
  <si>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</si>
  <si>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</si>
  <si>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</si>
  <si>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</si>
  <si>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</si>
  <si>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</si>
  <si>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</si>
  <si>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</si>
  <si>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</si>
  <si>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</si>
  <si>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</si>
  <si>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</si>
  <si>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</si>
  <si>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</si>
  <si>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</si>
  <si>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</si>
  <si>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</si>
  <si>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</si>
  <si>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</si>
  <si>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</si>
  <si>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</si>
  <si>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</si>
  <si>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</si>
  <si>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</si>
  <si>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</si>
  <si>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</si>
  <si>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</si>
  <si>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</si>
  <si>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</si>
  <si>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</si>
  <si>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</si>
  <si>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</si>
  <si>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</si>
  <si>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</si>
  <si>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</si>
  <si>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</si>
  <si>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</si>
  <si>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</si>
  <si>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</si>
  <si>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</si>
  <si>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</si>
  <si>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</si>
  <si>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</si>
  <si>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</si>
  <si>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</si>
  <si>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</si>
  <si>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</si>
  <si>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</si>
  <si>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</si>
  <si>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</si>
  <si>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</si>
  <si>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</si>
  <si>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</si>
  <si>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</si>
  <si>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</si>
  <si>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</si>
  <si>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</si>
  <si>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</si>
  <si>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</si>
  <si>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</si>
  <si>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</si>
  <si>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</si>
  <si>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</si>
  <si>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</si>
  <si>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</si>
  <si>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</si>
  <si>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</si>
  <si>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</si>
  <si>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</si>
  <si>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</si>
  <si>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</si>
  <si>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</si>
  <si>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</si>
  <si>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</si>
  <si>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</si>
  <si>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</si>
  <si>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</si>
  <si>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</si>
  <si>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</si>
  <si>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</si>
  <si>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</si>
  <si>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</si>
  <si>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</si>
  <si>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</si>
  <si>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</si>
  <si>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</si>
  <si>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</si>
  <si>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</si>
  <si>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</si>
  <si>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</si>
  <si>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</si>
  <si>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</si>
  <si>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</si>
  <si>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</si>
  <si>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</si>
  <si>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</si>
  <si>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</si>
  <si>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</si>
  <si>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</si>
  <si>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</si>
  <si>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</si>
  <si>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</si>
  <si>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</si>
  <si>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</si>
  <si>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</si>
  <si>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</si>
  <si>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</si>
  <si>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</si>
  <si>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</si>
  <si>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</si>
  <si>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</si>
  <si>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</si>
  <si>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</si>
  <si>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</si>
  <si>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</si>
  <si>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</si>
  <si>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</si>
  <si>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</si>
  <si>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</si>
  <si>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</si>
  <si>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</si>
  <si>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</si>
  <si>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</si>
  <si>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</si>
  <si>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</si>
  <si>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</si>
  <si>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</si>
  <si>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</si>
  <si>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</si>
  <si>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</si>
  <si>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</si>
  <si>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</si>
  <si>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</si>
  <si>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</si>
  <si>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</si>
  <si>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</si>
  <si>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</si>
  <si>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</si>
  <si>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</si>
  <si>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</si>
  <si>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</si>
  <si>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</si>
  <si>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</si>
  <si>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</si>
  <si>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</si>
  <si>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</si>
  <si>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</si>
  <si>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</si>
  <si>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</si>
  <si>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</si>
  <si>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</si>
  <si>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</si>
  <si>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</si>
  <si>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</si>
  <si>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</si>
  <si>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</si>
  <si>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</si>
  <si>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</si>
  <si>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</si>
  <si>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</si>
  <si>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</si>
  <si>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</si>
  <si>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</si>
  <si>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</si>
  <si>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</si>
  <si>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</si>
  <si>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</si>
  <si>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</si>
  <si>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</si>
  <si>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</si>
  <si>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</si>
  <si>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</si>
  <si>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</si>
  <si>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</si>
  <si>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</si>
  <si>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</si>
  <si>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</si>
  <si>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</si>
  <si>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</si>
  <si>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</si>
  <si>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</si>
  <si>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</si>
  <si>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</si>
  <si>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</si>
  <si>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</si>
  <si>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</si>
  <si>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</si>
  <si>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</si>
  <si>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</si>
  <si>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</si>
  <si>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</si>
  <si>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</si>
  <si>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</si>
  <si>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</si>
  <si>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</si>
  <si>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</si>
  <si>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</si>
  <si>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</si>
  <si>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</si>
  <si>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</si>
  <si>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</si>
  <si>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</si>
  <si>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</si>
  <si>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</si>
  <si>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</si>
  <si>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</si>
  <si>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</si>
  <si>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</si>
  <si>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</si>
  <si>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</si>
  <si>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</si>
  <si>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</si>
  <si>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</si>
  <si>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</si>
  <si>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</si>
  <si>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</si>
  <si>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</si>
  <si>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</si>
  <si>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</si>
  <si>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</si>
  <si>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</si>
  <si>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</si>
  <si>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</si>
  <si>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</si>
  <si>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</si>
  <si>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</si>
  <si>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</si>
  <si>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</si>
  <si>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</si>
  <si>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</si>
  <si>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</si>
  <si>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</si>
  <si>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</si>
  <si>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</si>
  <si>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</si>
  <si>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</si>
  <si>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</si>
  <si>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</si>
  <si>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</si>
  <si>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</si>
  <si>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</si>
  <si>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</si>
  <si>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</si>
  <si>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</si>
  <si>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</si>
  <si>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</si>
  <si>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</si>
  <si>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</si>
  <si>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</si>
  <si>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</si>
  <si>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</si>
  <si>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</si>
  <si>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</si>
  <si>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</si>
  <si>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</si>
  <si>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</si>
  <si>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</si>
  <si>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</si>
  <si>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</si>
  <si>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</si>
  <si>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</si>
  <si>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</si>
  <si>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</si>
  <si>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</si>
  <si>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</si>
  <si>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</si>
  <si>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</si>
  <si>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</si>
  <si>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</si>
  <si>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</si>
  <si>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</si>
  <si>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</si>
  <si>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</si>
  <si>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</si>
  <si>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</si>
  <si>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</si>
  <si>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</si>
  <si>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</si>
  <si>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</si>
  <si>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</si>
  <si>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</si>
  <si>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</si>
  <si>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</si>
  <si>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</si>
  <si>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</si>
  <si>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</si>
  <si>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</si>
  <si>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</si>
  <si>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</si>
  <si>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</si>
  <si>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</si>
  <si>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</si>
  <si>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</si>
  <si>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</si>
  <si>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</si>
  <si>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</si>
  <si>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</si>
  <si>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</si>
  <si>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</si>
  <si>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</si>
  <si>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</si>
  <si>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</si>
  <si>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</si>
  <si>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</si>
  <si>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</si>
  <si>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</si>
  <si>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</si>
  <si>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</si>
  <si>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</si>
  <si>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</si>
  <si>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</si>
  <si>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</si>
  <si>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</si>
  <si>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</si>
  <si>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</si>
  <si>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</si>
  <si>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</si>
  <si>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</si>
  <si>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</si>
  <si>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</si>
  <si>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</si>
  <si>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</si>
  <si>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</si>
  <si>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</si>
  <si>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</si>
  <si>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</si>
  <si>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</si>
  <si>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</si>
  <si>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</si>
  <si>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</si>
  <si>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</si>
  <si>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</si>
  <si>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</si>
  <si>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</si>
  <si>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</si>
  <si>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</si>
  <si>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</si>
  <si>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</si>
  <si>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</si>
  <si>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</si>
  <si>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</si>
  <si>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</si>
  <si>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</si>
  <si>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</si>
  <si>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</si>
  <si>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</si>
  <si>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</si>
  <si>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</si>
  <si>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</si>
  <si>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</si>
  <si>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</si>
  <si>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</si>
  <si>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</si>
  <si>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</si>
  <si>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</si>
  <si>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</si>
  <si>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</si>
  <si>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</si>
  <si>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</si>
  <si>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</si>
  <si>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</si>
  <si>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</si>
  <si>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</si>
  <si>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</si>
  <si>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</si>
  <si>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</si>
  <si>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</si>
  <si>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</si>
  <si>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</si>
  <si>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</si>
  <si>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</si>
  <si>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</si>
  <si>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</si>
  <si>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</si>
  <si>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</si>
  <si>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</si>
  <si>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</si>
  <si>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</si>
  <si>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</si>
  <si>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</si>
  <si>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</si>
  <si>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</si>
  <si>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</si>
  <si>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</si>
  <si>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</si>
  <si>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</si>
  <si>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</si>
  <si>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</si>
  <si>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</si>
  <si>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</si>
  <si>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</si>
  <si>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</si>
  <si>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</si>
  <si>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</si>
  <si>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</si>
  <si>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</si>
  <si>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</si>
  <si>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</si>
  <si>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</si>
  <si>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</si>
  <si>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</si>
  <si>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</si>
  <si>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</si>
  <si>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</si>
  <si>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</si>
  <si>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</si>
  <si>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</si>
  <si>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</si>
  <si>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</si>
  <si>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</si>
  <si>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</si>
  <si>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</si>
  <si>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</si>
  <si>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</si>
  <si>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</si>
  <si>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</si>
  <si>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</si>
  <si>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</si>
  <si>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</si>
  <si>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</si>
  <si>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</si>
  <si>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</si>
  <si>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</si>
  <si>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</si>
  <si>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</si>
  <si>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</si>
  <si>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</si>
  <si>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</si>
  <si>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</si>
  <si>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</si>
  <si>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</si>
  <si>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</si>
  <si>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</si>
  <si>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</si>
  <si>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</si>
  <si>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</si>
  <si>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</si>
  <si>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</si>
  <si>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</si>
  <si>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</si>
  <si>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</si>
  <si>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</si>
  <si>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</si>
  <si>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</si>
  <si>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</si>
  <si>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</si>
  <si>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</si>
  <si>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</si>
  <si>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</si>
  <si>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</si>
  <si>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</si>
  <si>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</si>
  <si>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</si>
  <si>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</si>
  <si>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</si>
  <si>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</si>
  <si>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</si>
  <si>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</si>
  <si>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</si>
  <si>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</si>
  <si>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</si>
  <si>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</si>
  <si>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</si>
  <si>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</si>
  <si>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</si>
  <si>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</si>
  <si>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</si>
  <si>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</si>
  <si>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</si>
  <si>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</si>
  <si>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</si>
  <si>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</si>
  <si>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</si>
  <si>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</si>
  <si>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</si>
  <si>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</si>
  <si>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</si>
  <si>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</si>
  <si>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</si>
  <si>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</si>
  <si>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</si>
  <si>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</si>
  <si>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</si>
  <si>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</si>
  <si>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</si>
  <si>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</si>
  <si>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</si>
  <si>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</si>
  <si>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</si>
  <si>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</si>
  <si>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</si>
  <si>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</si>
  <si>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</si>
  <si>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</si>
  <si>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</si>
  <si>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</si>
  <si>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</si>
  <si>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</si>
  <si>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</si>
  <si>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</si>
  <si>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</si>
  <si>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</si>
  <si>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</si>
  <si>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</si>
  <si>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</si>
  <si>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</si>
  <si>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</si>
  <si>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</si>
  <si>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</si>
  <si>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</si>
  <si>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</si>
  <si>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</si>
  <si>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</si>
  <si>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</si>
  <si>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</si>
  <si>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</si>
  <si>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</si>
  <si>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</si>
  <si>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</si>
  <si>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</si>
  <si>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</si>
  <si>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</si>
  <si>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</si>
  <si>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</si>
  <si>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</si>
  <si>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</si>
  <si>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</si>
  <si>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</si>
  <si>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</si>
  <si>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</si>
  <si>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</si>
  <si>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</si>
  <si>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</si>
  <si>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</si>
  <si>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</si>
  <si>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</si>
  <si>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</si>
  <si>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</si>
  <si>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</si>
  <si>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</si>
  <si>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</si>
  <si>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</si>
  <si>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</si>
  <si>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</si>
  <si>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</si>
  <si>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</si>
  <si>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</si>
  <si>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</si>
  <si>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</si>
  <si>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</si>
  <si>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</si>
  <si>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</si>
  <si>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</si>
  <si>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</si>
  <si>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</si>
  <si>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</si>
  <si>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</si>
  <si>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</si>
  <si>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</si>
  <si>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</si>
  <si>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</si>
  <si>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</si>
  <si>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</si>
  <si>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</si>
  <si>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</si>
  <si>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</si>
  <si>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</si>
  <si>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</si>
  <si>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</si>
  <si>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</si>
  <si>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</si>
  <si>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</si>
  <si>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</si>
  <si>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</si>
  <si>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</si>
  <si>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</si>
  <si>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</si>
  <si>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</si>
  <si>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</si>
  <si>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</si>
  <si>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</si>
  <si>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</si>
  <si>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</si>
  <si>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</si>
  <si>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</si>
  <si>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</si>
  <si>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</si>
  <si>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</si>
  <si>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</si>
  <si>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</si>
  <si>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</si>
  <si>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</si>
  <si>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</si>
  <si>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</si>
  <si>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</si>
  <si>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</si>
  <si>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</si>
  <si>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</si>
  <si>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</si>
  <si>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</si>
  <si>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</si>
  <si>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</si>
  <si>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</si>
  <si>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</si>
  <si>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</si>
  <si>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</si>
  <si>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</si>
  <si>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</si>
  <si>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</si>
  <si>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</si>
  <si>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</si>
  <si>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</si>
  <si>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</si>
  <si>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</si>
  <si>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</si>
  <si>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</si>
  <si>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</si>
  <si>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</si>
  <si>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</si>
  <si>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</si>
  <si>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</si>
  <si>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</si>
  <si>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</si>
  <si>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</si>
  <si>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</si>
  <si>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</si>
  <si>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</si>
  <si>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</si>
  <si>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</si>
  <si>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</si>
  <si>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</si>
  <si>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</si>
  <si>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</si>
  <si>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</si>
  <si>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</si>
  <si>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</si>
  <si>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</si>
  <si>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</si>
  <si>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</si>
  <si>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</si>
  <si>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</si>
  <si>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</si>
  <si>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</si>
  <si>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</si>
  <si>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</si>
  <si>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</si>
  <si>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</si>
  <si>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</si>
  <si>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</si>
  <si>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</si>
  <si>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</si>
  <si>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</si>
  <si>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</si>
  <si>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</si>
  <si>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</si>
  <si>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</si>
  <si>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</si>
  <si>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</si>
  <si>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</si>
  <si>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</si>
  <si>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</si>
  <si>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</si>
  <si>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</si>
  <si>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</si>
  <si>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</si>
  <si>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</si>
  <si>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</si>
  <si>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</si>
  <si>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</si>
  <si>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</si>
  <si>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</si>
  <si>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</si>
  <si>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</si>
  <si>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</si>
  <si>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</si>
  <si>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</si>
  <si>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</si>
  <si>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</si>
  <si>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</si>
  <si>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</si>
  <si>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</si>
  <si>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</si>
  <si>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</si>
  <si>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</si>
  <si>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</si>
  <si>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</si>
  <si>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</si>
  <si>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</si>
  <si>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</si>
  <si>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</si>
  <si>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</si>
  <si>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</si>
  <si>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</si>
  <si>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</si>
  <si>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</si>
  <si>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</si>
  <si>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</si>
  <si>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</si>
  <si>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</si>
  <si>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</si>
  <si>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</si>
  <si>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</si>
  <si>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</si>
  <si>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</si>
  <si>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</si>
  <si>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</si>
  <si>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</si>
  <si>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</si>
  <si>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</si>
  <si>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</si>
  <si>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</si>
  <si>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</si>
  <si>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</si>
  <si>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</si>
  <si>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</si>
  <si>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</si>
  <si>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</si>
  <si>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</si>
  <si>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</si>
  <si>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</si>
  <si>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</si>
  <si>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</si>
  <si>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</si>
  <si>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</si>
  <si>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</si>
  <si>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</si>
  <si>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</si>
  <si>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</si>
  <si>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</si>
  <si>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</si>
  <si>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</si>
  <si>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</si>
  <si>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</si>
  <si>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</si>
  <si>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</si>
  <si>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</si>
  <si>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</si>
  <si>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</si>
  <si>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</si>
  <si>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</si>
  <si>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</si>
  <si>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</si>
  <si>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</si>
  <si>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</si>
  <si>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</si>
  <si>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</si>
  <si>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</si>
  <si>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</si>
  <si>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</si>
  <si>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</si>
  <si>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</si>
  <si>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</si>
  <si>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</si>
  <si>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</si>
  <si>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</si>
  <si>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</si>
  <si>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</si>
  <si>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</si>
  <si>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</si>
  <si>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</si>
  <si>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</si>
  <si>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</si>
  <si>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</si>
  <si>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</si>
  <si>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</si>
  <si>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</si>
  <si>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</si>
  <si>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</si>
  <si>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</si>
  <si>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</si>
  <si>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</si>
  <si>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</si>
  <si>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</si>
  <si>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</si>
  <si>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</si>
  <si>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</si>
  <si>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</si>
  <si>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</si>
  <si>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</si>
  <si>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</si>
  <si>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</si>
  <si>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</si>
  <si>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</si>
  <si>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</si>
  <si>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</si>
  <si>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</si>
  <si>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</si>
  <si>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</si>
  <si>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</si>
  <si>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</si>
  <si>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</si>
  <si>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</si>
  <si>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</si>
  <si>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</si>
  <si>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</si>
  <si>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</si>
  <si>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</si>
  <si>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</si>
  <si>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</si>
  <si>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</si>
  <si>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</si>
  <si>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</si>
  <si>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</si>
  <si>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</si>
  <si>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</si>
  <si>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</si>
  <si>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</si>
  <si>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</si>
  <si>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</si>
  <si>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</si>
  <si>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</si>
  <si>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</si>
  <si>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</si>
  <si>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</si>
  <si>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</si>
  <si>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</si>
  <si>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</si>
  <si>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</si>
  <si>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</si>
  <si>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</si>
  <si>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</si>
  <si>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</si>
  <si>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</si>
  <si>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</si>
  <si>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</si>
  <si>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</si>
  <si>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</si>
  <si>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</si>
  <si>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</si>
  <si>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</si>
  <si>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</si>
  <si>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</si>
  <si>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</si>
  <si>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</si>
  <si>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</si>
  <si>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</si>
  <si>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</si>
  <si>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</si>
  <si>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</si>
  <si>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</si>
  <si>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</si>
  <si>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</si>
  <si>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</si>
  <si>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</si>
  <si>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</si>
  <si>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</si>
  <si>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</si>
  <si>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</si>
  <si>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</si>
  <si>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</si>
  <si>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</si>
  <si>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</si>
  <si>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</si>
  <si>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</si>
  <si>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</si>
  <si>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</si>
  <si>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</si>
  <si>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</si>
  <si>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</si>
  <si>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</si>
  <si>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</si>
  <si>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</si>
  <si>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</si>
  <si>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</si>
  <si>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</si>
  <si>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</si>
  <si>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</si>
  <si>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</si>
  <si>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</si>
  <si>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</si>
  <si>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</si>
  <si>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</si>
  <si>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</si>
  <si>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</si>
  <si>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</si>
  <si>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</si>
  <si>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</si>
  <si>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</si>
  <si>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</si>
  <si>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</si>
  <si>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</si>
  <si>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</si>
  <si>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</si>
  <si>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</si>
  <si>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</si>
  <si>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</si>
  <si>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</si>
  <si>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</si>
  <si>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</si>
  <si>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</si>
  <si>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</si>
  <si>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</si>
  <si>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</si>
  <si>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</si>
  <si>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</si>
  <si>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</si>
  <si>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</si>
  <si>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</si>
  <si>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</si>
  <si>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</si>
  <si>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</si>
  <si>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</si>
  <si>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</si>
  <si>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</si>
  <si>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</si>
  <si>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</si>
  <si>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</si>
  <si>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</si>
  <si>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</si>
  <si>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</si>
  <si>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</si>
  <si>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</si>
  <si>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</si>
  <si>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</si>
  <si>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</si>
  <si>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</si>
  <si>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</si>
  <si>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</si>
  <si>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</si>
  <si>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</si>
  <si>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</si>
  <si>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</si>
  <si>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</si>
  <si>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</si>
  <si>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</si>
  <si>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</si>
  <si>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</si>
  <si>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</si>
  <si>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</si>
  <si>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</si>
  <si>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</si>
  <si>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</si>
  <si>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</si>
  <si>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</si>
  <si>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</si>
  <si>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</si>
  <si>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</si>
  <si>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</si>
  <si>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</si>
  <si>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</si>
  <si>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</si>
  <si>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</si>
  <si>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</si>
  <si>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</si>
  <si>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</si>
  <si>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</si>
  <si>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</si>
  <si>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</si>
  <si>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</si>
  <si>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</si>
  <si>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</si>
  <si>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</si>
  <si>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</si>
  <si>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</si>
  <si>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</si>
  <si>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</si>
  <si>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</si>
  <si>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</si>
  <si>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</si>
  <si>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</si>
  <si>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</si>
  <si>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</si>
  <si>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</si>
  <si>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</si>
  <si>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</si>
  <si>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</si>
  <si>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</si>
  <si>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</si>
  <si>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</si>
  <si>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</si>
  <si>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</si>
  <si>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</si>
  <si>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</si>
  <si>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</si>
  <si>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</si>
  <si>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</si>
  <si>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</si>
  <si>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</si>
  <si>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</si>
  <si>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</si>
  <si>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</si>
  <si>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</si>
  <si>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</si>
  <si>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</si>
  <si>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</si>
  <si>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</si>
  <si>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</si>
  <si>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</si>
  <si>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</si>
  <si>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</si>
  <si>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</si>
  <si>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</si>
  <si>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</si>
  <si>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</si>
  <si>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</si>
  <si>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</si>
  <si>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</si>
  <si>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</si>
  <si>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</si>
  <si>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</si>
  <si>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</si>
  <si>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</si>
  <si>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</si>
  <si>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</si>
  <si>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</si>
  <si>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</si>
  <si>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</si>
  <si>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</si>
  <si>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</si>
  <si>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</si>
  <si>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</si>
  <si>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</si>
  <si>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</si>
  <si>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</si>
  <si>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</si>
  <si>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</si>
  <si>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</si>
  <si>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</si>
  <si>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</si>
  <si>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</si>
  <si>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</si>
  <si>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</si>
  <si>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</si>
  <si>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</si>
  <si>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</si>
  <si>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</si>
  <si>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</si>
  <si>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</si>
  <si>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</si>
  <si>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</si>
  <si>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</si>
  <si>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</si>
  <si>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</si>
  <si>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</si>
  <si>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</si>
  <si>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</si>
  <si>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</si>
  <si>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</si>
  <si>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</si>
  <si>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</si>
  <si>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</si>
  <si>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</si>
  <si>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</si>
  <si>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</si>
  <si>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</si>
  <si>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</si>
  <si>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</si>
  <si>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</si>
  <si>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</si>
  <si>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</si>
  <si>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</si>
  <si>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</si>
  <si>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</si>
  <si>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</si>
  <si>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</si>
  <si>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</si>
  <si>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</si>
  <si>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</si>
  <si>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</si>
  <si>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</si>
  <si>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</si>
  <si>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</si>
  <si>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</si>
  <si>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</si>
  <si>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</si>
  <si>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</si>
  <si>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</si>
  <si>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</si>
  <si>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</si>
  <si>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</si>
  <si>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</si>
  <si>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</si>
  <si>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</si>
  <si>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</si>
  <si>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</si>
  <si>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</si>
  <si>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</si>
  <si>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</si>
  <si>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</si>
  <si>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</si>
  <si>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</si>
  <si>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</si>
  <si>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</si>
  <si>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</si>
  <si>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</si>
  <si>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</si>
  <si>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</si>
  <si>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</si>
  <si>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</si>
  <si>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</si>
  <si>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</si>
  <si>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</si>
  <si>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</si>
  <si>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</si>
  <si>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</si>
  <si>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</si>
  <si>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</si>
  <si>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</si>
  <si>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</si>
  <si>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</si>
  <si>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</si>
  <si>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</si>
  <si>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</si>
  <si>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</si>
  <si>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</si>
  <si>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</si>
  <si>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</si>
  <si>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</si>
  <si>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</si>
  <si>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</si>
  <si>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</si>
  <si>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</si>
  <si>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</si>
  <si>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</si>
  <si>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</si>
  <si>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</si>
  <si>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</si>
  <si>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</si>
  <si>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</si>
  <si>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</si>
  <si>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</si>
  <si>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</si>
  <si>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</si>
  <si>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</si>
  <si>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</si>
  <si>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</si>
  <si>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</si>
  <si>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</si>
  <si>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</si>
  <si>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</si>
  <si>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</si>
  <si>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</si>
  <si>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</si>
  <si>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</si>
  <si>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</si>
  <si>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</si>
  <si>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</si>
  <si>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</si>
  <si>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</si>
  <si>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</si>
  <si>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</si>
  <si>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</si>
  <si>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</si>
  <si>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</si>
  <si>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</si>
  <si>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</si>
  <si>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</si>
  <si>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</si>
  <si>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</si>
  <si>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</si>
  <si>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</si>
  <si>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</si>
  <si>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</si>
  <si>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</si>
  <si>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</si>
  <si>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</si>
  <si>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</si>
  <si>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</si>
  <si>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</si>
  <si>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</si>
  <si>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</si>
  <si>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</si>
  <si>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</si>
  <si>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</si>
  <si>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</si>
  <si>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</si>
  <si>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</si>
  <si>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</si>
  <si>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</si>
  <si>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</si>
  <si>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</si>
  <si>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</si>
  <si>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</si>
  <si>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</si>
  <si>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</si>
  <si>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</si>
  <si>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</si>
  <si>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</si>
  <si>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</si>
  <si>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</si>
  <si>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</si>
  <si>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</si>
  <si>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</si>
  <si>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</si>
  <si>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</si>
  <si>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</si>
  <si>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</si>
  <si>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</si>
  <si>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</si>
  <si>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</si>
  <si>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</si>
  <si>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</si>
  <si>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</si>
  <si>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</si>
  <si>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</si>
  <si>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</si>
  <si>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</si>
  <si>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</si>
  <si>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</si>
  <si>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</si>
  <si>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</si>
  <si>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</si>
  <si>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</si>
  <si>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</si>
  <si>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</si>
  <si>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</si>
  <si>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</si>
  <si>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</si>
  <si>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</si>
  <si>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</si>
  <si>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</si>
  <si>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</si>
  <si>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</si>
  <si>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</si>
  <si>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</si>
  <si>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</si>
  <si>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</si>
  <si>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</si>
  <si>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</si>
  <si>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</si>
  <si>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</si>
  <si>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</si>
  <si>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</si>
  <si>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</si>
  <si>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</si>
  <si>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</si>
  <si>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</si>
  <si>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</si>
  <si>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</si>
  <si>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</si>
  <si>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</si>
  <si>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</si>
  <si>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</si>
  <si>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</si>
  <si>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</si>
  <si>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</si>
  <si>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</si>
  <si>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</si>
  <si>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</si>
  <si>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</si>
  <si>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</si>
  <si>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</si>
  <si>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</si>
  <si>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</si>
  <si>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</si>
  <si>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</si>
  <si>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</si>
  <si>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</si>
  <si>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</si>
  <si>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</si>
  <si>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</si>
  <si>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</si>
  <si>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</si>
  <si>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</si>
  <si>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</si>
  <si>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</si>
  <si>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</si>
  <si>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</si>
  <si>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</si>
  <si>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</si>
  <si>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</si>
  <si>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</si>
  <si>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</si>
  <si>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</si>
  <si>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</si>
  <si>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</si>
  <si>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</si>
  <si>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</si>
  <si>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</si>
  <si>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</si>
  <si>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</si>
  <si>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</si>
  <si>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</si>
  <si>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</si>
  <si>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</si>
  <si>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</si>
  <si>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</si>
  <si>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</si>
  <si>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</si>
  <si>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</si>
  <si>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</si>
  <si>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</si>
  <si>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</si>
  <si>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</si>
  <si>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</si>
  <si>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</si>
  <si>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</si>
  <si>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</si>
  <si>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</si>
  <si>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</si>
  <si>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</si>
  <si>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</si>
  <si>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</si>
  <si>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</si>
  <si>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</si>
  <si>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</si>
  <si>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</si>
  <si>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</si>
  <si>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</si>
  <si>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</si>
  <si>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</si>
  <si>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</si>
  <si>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</si>
  <si>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</si>
  <si>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</si>
  <si>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</si>
  <si>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</si>
  <si>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</si>
  <si>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</si>
  <si>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</si>
  <si>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</si>
  <si>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</si>
  <si>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</si>
  <si>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</si>
  <si>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</si>
  <si>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</si>
  <si>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</si>
  <si>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</si>
  <si>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</si>
  <si>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</si>
  <si>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</si>
  <si>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</si>
  <si>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</si>
  <si>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</si>
  <si>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</si>
  <si>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</si>
  <si>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</si>
  <si>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</si>
  <si>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</si>
  <si>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</si>
  <si>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</si>
  <si>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</si>
  <si>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</si>
  <si>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</si>
  <si>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</si>
  <si>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</si>
  <si>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</si>
  <si>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</si>
  <si>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</si>
  <si>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</si>
  <si>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</si>
  <si>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</si>
  <si>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</si>
  <si>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</si>
  <si>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</si>
  <si>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</si>
  <si>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</si>
  <si>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</si>
  <si>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</si>
  <si>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</si>
  <si>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</si>
  <si>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</si>
  <si>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</si>
  <si>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</si>
  <si>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</si>
  <si>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</si>
  <si>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</si>
  <si>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</si>
  <si>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</si>
  <si>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</si>
  <si>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</si>
  <si>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</si>
  <si>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</si>
  <si>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</si>
  <si>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</si>
  <si>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</si>
  <si>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</si>
  <si>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</si>
  <si>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</si>
  <si>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</si>
  <si>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</si>
  <si>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</si>
  <si>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</si>
  <si>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</si>
  <si>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</si>
  <si>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</si>
  <si>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</si>
  <si>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</si>
  <si>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</si>
  <si>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</si>
  <si>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</si>
  <si>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</si>
  <si>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</si>
  <si>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</si>
  <si>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</si>
  <si>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</si>
  <si>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</si>
  <si>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</si>
  <si>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</si>
  <si>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</si>
  <si>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</si>
  <si>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</si>
  <si>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</si>
  <si>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</si>
  <si>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</si>
  <si>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</si>
  <si>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</si>
  <si>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</si>
  <si>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</si>
  <si>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</si>
  <si>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</si>
  <si>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</si>
  <si>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</si>
  <si>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</si>
  <si>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</si>
  <si>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</si>
  <si>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</si>
  <si>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</si>
  <si>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</si>
  <si>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</si>
  <si>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</si>
  <si>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</si>
  <si>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</si>
  <si>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</si>
  <si>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</si>
  <si>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</si>
  <si>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</si>
  <si>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</si>
  <si>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</si>
  <si>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</si>
  <si>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</si>
  <si>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</si>
  <si>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</si>
  <si>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</si>
  <si>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</si>
  <si>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</si>
  <si>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</si>
  <si>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</si>
  <si>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</si>
  <si>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</si>
  <si>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</si>
  <si>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</si>
  <si>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</si>
  <si>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</si>
  <si>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</si>
  <si>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</si>
  <si>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</si>
  <si>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</si>
  <si>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</si>
  <si>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</si>
  <si>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</si>
  <si>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</si>
  <si>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</si>
  <si>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</si>
  <si>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</si>
  <si>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</si>
  <si>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</si>
  <si>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</si>
  <si>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</si>
  <si>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</si>
  <si>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</si>
  <si>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</si>
  <si>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</si>
  <si>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</si>
  <si>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</si>
  <si>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</si>
  <si>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</si>
  <si>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</si>
  <si>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</si>
  <si>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</si>
  <si>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</si>
  <si>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</si>
  <si>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</si>
  <si>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</si>
  <si>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</si>
  <si>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</si>
  <si>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</si>
  <si>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</si>
  <si>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</si>
  <si>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</si>
  <si>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</si>
  <si>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</si>
  <si>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</si>
  <si>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</si>
  <si>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</si>
  <si>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</si>
  <si>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</si>
  <si>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</si>
  <si>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</si>
  <si>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</si>
  <si>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</si>
  <si>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</si>
  <si>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</si>
  <si>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</si>
  <si>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</si>
  <si>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</si>
  <si>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</si>
  <si>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</si>
  <si>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</si>
  <si>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</si>
  <si>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</si>
  <si>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</si>
  <si>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</si>
  <si>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</si>
  <si>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</si>
  <si>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</si>
  <si>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</si>
  <si>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</si>
  <si>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</si>
  <si>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</si>
  <si>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</si>
  <si>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</si>
  <si>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</si>
  <si>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</si>
  <si>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</si>
  <si>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</si>
  <si>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</si>
  <si>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</si>
  <si>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</si>
  <si>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</si>
  <si>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</si>
  <si>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</si>
  <si>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</si>
  <si>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</si>
  <si>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</si>
  <si>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</si>
  <si>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</si>
  <si>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</si>
  <si>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</si>
  <si>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</si>
  <si>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</si>
  <si>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</si>
  <si>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</si>
  <si>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</si>
  <si>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</si>
  <si>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</si>
  <si>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</si>
  <si>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</si>
  <si>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</si>
  <si>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</si>
  <si>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</si>
  <si>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</si>
  <si>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</si>
  <si>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</si>
  <si>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</si>
  <si>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</si>
  <si>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</si>
  <si>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</si>
  <si>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</si>
  <si>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</si>
  <si>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</si>
  <si>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</si>
  <si>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</si>
  <si>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</si>
  <si>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</si>
  <si>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</si>
  <si>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</si>
  <si>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</si>
  <si>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</si>
  <si>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</si>
  <si>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</si>
  <si>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</si>
  <si>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</si>
  <si>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</si>
  <si>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</si>
  <si>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</si>
  <si>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</si>
  <si>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</si>
  <si>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</si>
  <si>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</si>
  <si>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</si>
  <si>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</si>
  <si>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</si>
  <si>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</si>
  <si>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</si>
  <si>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</si>
  <si>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</si>
  <si>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</si>
  <si>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</si>
  <si>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</si>
  <si>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</si>
  <si>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</si>
  <si>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</si>
  <si>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</si>
  <si>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</si>
  <si>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</si>
  <si>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</si>
  <si>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</si>
  <si>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</si>
  <si>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</si>
  <si>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</si>
  <si>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</si>
  <si>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</si>
  <si>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</si>
  <si>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</si>
  <si>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</si>
  <si>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</si>
  <si>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</si>
  <si>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</si>
  <si>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</si>
  <si>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</si>
  <si>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</si>
  <si>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</si>
  <si>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</si>
  <si>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</si>
  <si>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</si>
  <si>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</si>
  <si>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</si>
  <si>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</si>
  <si>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</si>
  <si>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</si>
  <si>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</si>
  <si>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</si>
  <si>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</si>
  <si>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</si>
  <si>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</si>
  <si>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</si>
  <si>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</si>
  <si>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</si>
  <si>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</si>
  <si>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</si>
  <si>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</si>
  <si>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</si>
  <si>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</si>
  <si>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</si>
  <si>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</si>
  <si>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</si>
  <si>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</si>
  <si>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</si>
  <si>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</si>
  <si>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</si>
  <si>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</si>
  <si>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</si>
  <si>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</si>
  <si>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</si>
  <si>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</si>
  <si>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</si>
  <si>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</si>
  <si>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</si>
  <si>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</si>
  <si>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</si>
  <si>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</si>
  <si>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</si>
  <si>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</si>
  <si>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</si>
  <si>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</si>
  <si>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</si>
  <si>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</si>
  <si>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</si>
  <si>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</si>
  <si>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</si>
  <si>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</si>
  <si>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</si>
  <si>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</si>
  <si>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</si>
  <si>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</si>
  <si>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</si>
  <si>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</si>
  <si>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</si>
  <si>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</si>
  <si>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</si>
  <si>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</si>
  <si>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</si>
  <si>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</si>
  <si>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</si>
  <si>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</si>
  <si>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</si>
  <si>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</si>
  <si>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</si>
  <si>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</si>
  <si>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</si>
  <si>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</si>
  <si>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</si>
  <si>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</si>
  <si>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</si>
  <si>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</si>
  <si>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</si>
  <si>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</si>
  <si>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</si>
  <si>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</si>
  <si>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</si>
  <si>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</si>
  <si>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</si>
  <si>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</si>
  <si>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</si>
  <si>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</si>
  <si>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</si>
  <si>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</si>
  <si>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</si>
  <si>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</si>
  <si>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</si>
  <si>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</si>
  <si>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</si>
  <si>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</si>
  <si>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</si>
  <si>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</si>
  <si>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</si>
  <si>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</si>
  <si>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</si>
  <si>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</si>
  <si>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</si>
  <si>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</si>
  <si>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</si>
  <si>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</si>
  <si>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</si>
  <si>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</si>
  <si>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</si>
  <si>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</si>
  <si>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</si>
  <si>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</si>
  <si>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</si>
  <si>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</si>
  <si>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</si>
  <si>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</si>
  <si>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</si>
  <si>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</si>
  <si>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</si>
  <si>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</si>
  <si>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</si>
  <si>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</si>
  <si>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</si>
  <si>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</si>
  <si>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</si>
  <si>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</si>
  <si>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</si>
  <si>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</si>
  <si>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</si>
  <si>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</si>
  <si>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</si>
  <si>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</si>
  <si>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</si>
  <si>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</si>
  <si>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</si>
  <si>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</si>
  <si>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</si>
  <si>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</si>
  <si>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</si>
  <si>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</si>
  <si>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</si>
  <si>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</si>
  <si>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</si>
  <si>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</si>
  <si>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</si>
  <si>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</si>
  <si>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</si>
  <si>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</si>
  <si>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</si>
  <si>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</si>
  <si>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</si>
  <si>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</si>
  <si>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</si>
  <si>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</si>
  <si>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</si>
  <si>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</si>
  <si>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</si>
  <si>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</si>
  <si>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</si>
  <si>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</si>
  <si>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</si>
  <si>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</si>
  <si>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</si>
  <si>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</si>
  <si>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</si>
  <si>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</si>
  <si>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</si>
  <si>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</si>
  <si>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</si>
  <si>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</si>
  <si>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</si>
  <si>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</si>
  <si>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</si>
  <si>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</si>
  <si>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</si>
  <si>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</si>
  <si>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</si>
  <si>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</si>
  <si>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</si>
  <si>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</si>
  <si>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</si>
  <si>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</si>
  <si>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</si>
  <si>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</si>
  <si>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</si>
  <si>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</si>
  <si>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</si>
  <si>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</si>
  <si>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</si>
  <si>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</si>
  <si>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</si>
  <si>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</si>
  <si>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</si>
  <si>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</si>
  <si>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</si>
  <si>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</si>
  <si>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</si>
  <si>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</si>
  <si>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</si>
  <si>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</si>
  <si>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</si>
  <si>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</si>
  <si>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</si>
  <si>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</si>
  <si>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</si>
  <si>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</si>
  <si>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</si>
  <si>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</si>
  <si>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</si>
  <si>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</si>
  <si>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</si>
  <si>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</si>
  <si>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</si>
  <si>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</si>
  <si>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</si>
  <si>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</si>
  <si>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</si>
  <si>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</si>
  <si>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</si>
  <si>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</si>
  <si>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</si>
  <si>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</si>
  <si>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</si>
  <si>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</si>
  <si>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</si>
  <si>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</si>
  <si>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</si>
  <si>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</si>
  <si>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</si>
  <si>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</si>
  <si>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</si>
  <si>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</si>
  <si>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</si>
  <si>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</si>
  <si>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</si>
  <si>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</si>
  <si>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</si>
  <si>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</si>
  <si>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</si>
  <si>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</si>
  <si>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</si>
  <si>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</si>
  <si>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</si>
  <si>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</si>
  <si>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</si>
  <si>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</si>
  <si>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</si>
  <si>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</si>
  <si>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</si>
  <si>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</si>
  <si>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</si>
  <si>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</si>
  <si>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</si>
  <si>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</si>
  <si>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</si>
  <si>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</si>
  <si>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</si>
  <si>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</si>
  <si>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</si>
  <si>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</si>
  <si>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</si>
  <si>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</si>
  <si>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</si>
  <si>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</si>
  <si>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</si>
  <si>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</si>
  <si>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</si>
  <si>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</si>
  <si>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</si>
  <si>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</si>
  <si>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</si>
  <si>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</si>
  <si>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</si>
  <si>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</si>
  <si>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</si>
  <si>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</si>
  <si>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</si>
  <si>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</si>
  <si>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</si>
  <si>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</si>
  <si>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</si>
  <si>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</si>
  <si>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</si>
  <si>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</si>
  <si>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</si>
  <si>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</si>
  <si>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</si>
  <si>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</si>
  <si>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</si>
  <si>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</si>
  <si>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</si>
  <si>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</si>
  <si>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</si>
  <si>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</si>
  <si>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</si>
  <si>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</si>
  <si>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</si>
  <si>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</si>
  <si>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</si>
  <si>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</si>
  <si>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</si>
  <si>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</si>
  <si>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</si>
  <si>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</si>
  <si>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</si>
  <si>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</si>
  <si>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</si>
  <si>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</si>
  <si>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</si>
  <si>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</si>
  <si>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</si>
  <si>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</si>
  <si>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</si>
  <si>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</si>
  <si>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</si>
  <si>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</si>
  <si>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</si>
  <si>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</si>
  <si>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</si>
  <si>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</si>
  <si>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</si>
  <si>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</si>
  <si>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</si>
  <si>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</si>
  <si>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</si>
  <si>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</si>
  <si>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</si>
  <si>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</si>
  <si>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</si>
  <si>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</si>
  <si>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</si>
  <si>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</si>
  <si>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</si>
  <si>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</si>
  <si>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</si>
  <si>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</si>
  <si>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</si>
  <si>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</si>
  <si>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</si>
  <si>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</si>
  <si>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</si>
  <si>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</si>
  <si>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</si>
  <si>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</si>
  <si>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</si>
  <si>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</si>
  <si>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</si>
  <si>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</si>
  <si>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</si>
  <si>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</si>
  <si>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</si>
  <si>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</si>
  <si>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</si>
  <si>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</si>
  <si>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</si>
  <si>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</si>
  <si>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</si>
  <si>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</si>
  <si>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</si>
  <si>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</si>
  <si>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</si>
  <si>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</si>
  <si>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</si>
  <si>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</si>
  <si>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</si>
  <si>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</si>
  <si>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</si>
  <si>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</si>
  <si>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</si>
  <si>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</si>
  <si>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</si>
  <si>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</si>
  <si>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</si>
  <si>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</si>
  <si>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</si>
  <si>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</si>
  <si>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</si>
  <si>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</si>
  <si>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</si>
  <si>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</si>
  <si>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</si>
  <si>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</si>
  <si>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</si>
  <si>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</si>
  <si>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</si>
  <si>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</si>
  <si>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</si>
  <si>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</si>
  <si>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</si>
  <si>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</si>
  <si>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</si>
  <si>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</si>
  <si>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</si>
  <si>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</si>
  <si>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</si>
  <si>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</si>
  <si>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</si>
  <si>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</si>
  <si>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</si>
  <si>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</si>
  <si>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</si>
  <si>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</si>
  <si>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</si>
  <si>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</si>
  <si>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</si>
  <si>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</si>
  <si>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</si>
  <si>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</si>
  <si>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</si>
  <si>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</si>
  <si>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</si>
  <si>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</si>
  <si>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</si>
  <si>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</si>
  <si>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</si>
  <si>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</si>
  <si>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</si>
  <si>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</si>
  <si>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</si>
  <si>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</si>
  <si>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</si>
  <si>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</si>
  <si>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</si>
  <si>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</si>
  <si>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</si>
  <si>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</si>
  <si>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</si>
  <si>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</si>
  <si>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</si>
  <si>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</si>
  <si>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</si>
  <si>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</si>
  <si>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</si>
  <si>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</si>
  <si>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</si>
  <si>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</si>
  <si>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</si>
  <si>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</si>
  <si>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</si>
  <si>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</si>
  <si>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</si>
  <si>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</si>
  <si>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</si>
  <si>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</si>
  <si>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</si>
  <si>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</si>
  <si>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</si>
  <si>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</si>
  <si>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</si>
  <si>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</si>
  <si>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</si>
  <si>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</si>
  <si>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</si>
  <si>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</si>
  <si>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</si>
  <si>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</si>
  <si>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</si>
  <si>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</si>
  <si>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</si>
  <si>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</si>
  <si>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</si>
  <si>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</si>
  <si>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</si>
  <si>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</si>
  <si>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</si>
  <si>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</si>
  <si>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</si>
  <si>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</si>
  <si>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</si>
  <si>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</si>
  <si>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</si>
  <si>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</si>
  <si>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</si>
  <si>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</si>
  <si>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</si>
  <si>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</si>
  <si>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</si>
  <si>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</si>
  <si>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</si>
  <si>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</si>
  <si>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</si>
  <si>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</si>
  <si>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</si>
  <si>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</si>
  <si>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</si>
  <si>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</si>
  <si>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</si>
  <si>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</si>
  <si>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</si>
  <si>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</si>
  <si>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</si>
  <si>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</si>
  <si>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</si>
  <si>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</si>
  <si>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</si>
  <si>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</si>
  <si>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</si>
  <si>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</si>
  <si>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</si>
  <si>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</si>
  <si>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</si>
  <si>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</si>
  <si>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</si>
  <si>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</si>
  <si>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</si>
  <si>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</si>
  <si>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</si>
  <si>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</si>
  <si>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</si>
  <si>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</si>
  <si>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</si>
  <si>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</si>
  <si>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</si>
  <si>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</si>
  <si>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</si>
  <si>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</si>
  <si>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</si>
  <si>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</si>
  <si>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</si>
  <si>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</si>
  <si>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</si>
  <si>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</si>
  <si>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</si>
  <si>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</si>
  <si>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</si>
  <si>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</si>
  <si>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</si>
  <si>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</si>
  <si>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</si>
  <si>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</si>
  <si>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</si>
  <si>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</si>
  <si>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</si>
  <si>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</si>
  <si>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</si>
  <si>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</si>
  <si>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</si>
  <si>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</si>
  <si>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</si>
  <si>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</si>
  <si>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</si>
  <si>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</si>
  <si>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</si>
  <si>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</si>
  <si>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</si>
  <si>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</si>
  <si>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</si>
  <si>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</si>
  <si>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</si>
  <si>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</si>
  <si>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</si>
  <si>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</si>
  <si>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</si>
  <si>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</si>
  <si>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</si>
  <si>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</si>
  <si>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</si>
  <si>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</si>
  <si>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</si>
  <si>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</si>
  <si>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</si>
  <si>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</si>
  <si>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</si>
  <si>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</si>
  <si>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</si>
  <si>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</si>
  <si>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</si>
  <si>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</si>
  <si>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</si>
  <si>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</si>
  <si>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</si>
  <si>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</si>
  <si>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</si>
  <si>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</si>
  <si>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</si>
  <si>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</si>
  <si>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</si>
  <si>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</si>
  <si>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</si>
  <si>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</si>
  <si>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</si>
  <si>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</si>
  <si>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</si>
  <si>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</si>
  <si>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</si>
  <si>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</si>
  <si>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</si>
  <si>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</si>
  <si>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</si>
  <si>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</si>
  <si>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</si>
  <si>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</si>
  <si>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</si>
  <si>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</si>
  <si>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</si>
  <si>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</si>
  <si>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</si>
  <si>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</si>
  <si>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</si>
  <si>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</si>
  <si>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</si>
  <si>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</si>
  <si>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</si>
  <si>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</si>
  <si>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</si>
  <si>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</si>
  <si>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</si>
  <si>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</si>
  <si>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</si>
  <si>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</si>
  <si>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</si>
  <si>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</si>
  <si>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</si>
  <si>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</si>
  <si>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</si>
  <si>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</si>
  <si>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</si>
  <si>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</si>
  <si>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</si>
  <si>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</si>
  <si>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</si>
  <si>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</si>
  <si>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</si>
  <si>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</si>
  <si>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</si>
  <si>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</si>
  <si>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</si>
  <si>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</si>
  <si>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</si>
  <si>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</si>
  <si>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</si>
  <si>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</si>
  <si>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</si>
  <si>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</si>
  <si>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</si>
  <si>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</si>
  <si>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</si>
  <si>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</si>
  <si>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</si>
  <si>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</si>
  <si>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</si>
  <si>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</si>
  <si>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</si>
  <si>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</si>
  <si>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</si>
  <si>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</si>
  <si>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</si>
  <si>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</si>
  <si>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</si>
  <si>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</si>
  <si>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</si>
  <si>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</si>
  <si>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</si>
  <si>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</si>
  <si>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</si>
  <si>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</si>
  <si>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</si>
  <si>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</si>
  <si>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</si>
  <si>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</si>
  <si>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</si>
  <si>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</si>
  <si>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</si>
  <si>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</si>
  <si>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</si>
  <si>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</si>
  <si>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</si>
  <si>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</si>
  <si>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</si>
  <si>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</si>
  <si>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</si>
  <si>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</si>
  <si>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</si>
  <si>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</si>
  <si>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</si>
  <si>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</si>
  <si>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</si>
  <si>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</si>
  <si>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</si>
  <si>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</si>
  <si>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</si>
  <si>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</si>
  <si>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</si>
  <si>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</si>
  <si>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</si>
  <si>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</si>
  <si>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</si>
  <si>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</si>
  <si>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</si>
  <si>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</si>
  <si>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</si>
  <si>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</si>
  <si>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</si>
  <si>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</si>
  <si>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</si>
  <si>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</si>
  <si>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</si>
  <si>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</si>
  <si>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</si>
  <si>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</si>
  <si>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</si>
  <si>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</si>
  <si>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</si>
  <si>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</si>
  <si>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</si>
  <si>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</si>
  <si>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</si>
  <si>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</si>
  <si>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</si>
  <si>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</si>
  <si>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</si>
  <si>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</si>
  <si>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</si>
  <si>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</si>
  <si>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</si>
  <si>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</si>
  <si>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</si>
  <si>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</si>
  <si>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</si>
  <si>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</si>
  <si>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</si>
  <si>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</si>
  <si>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</si>
  <si>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</si>
  <si>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</si>
  <si>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</si>
  <si>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</si>
  <si>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</si>
  <si>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</si>
  <si>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</si>
  <si>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</si>
  <si>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</si>
  <si>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</si>
  <si>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</si>
  <si>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</si>
  <si>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</si>
  <si>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</si>
  <si>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</si>
  <si>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</si>
  <si>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</si>
  <si>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</si>
  <si>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</si>
  <si>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</si>
  <si>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</si>
  <si>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</si>
  <si>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</si>
  <si>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</si>
  <si>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</si>
  <si>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</si>
  <si>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</si>
  <si>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</si>
  <si>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</si>
  <si>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</si>
  <si>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</si>
  <si>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</si>
  <si>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</si>
  <si>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</si>
  <si>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</si>
  <si>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</si>
  <si>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</si>
  <si>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</si>
  <si>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</si>
  <si>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</si>
  <si>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</si>
  <si>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</si>
  <si>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</si>
  <si>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</si>
  <si>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</si>
  <si>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</si>
  <si>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</si>
  <si>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</si>
  <si>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</si>
  <si>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</si>
  <si>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</si>
  <si>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</si>
  <si>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</si>
  <si>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</si>
  <si>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</si>
  <si>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</si>
  <si>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</si>
  <si>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</si>
  <si>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</si>
  <si>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</si>
  <si>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</si>
  <si>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</si>
  <si>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</si>
  <si>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</si>
  <si>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</si>
  <si>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</si>
  <si>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</si>
  <si>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</si>
  <si>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</si>
  <si>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</si>
  <si>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</si>
  <si>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</si>
  <si>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</si>
  <si>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</si>
  <si>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</si>
  <si>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</si>
  <si>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</si>
  <si>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</si>
  <si>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</si>
  <si>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</si>
  <si>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</si>
  <si>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</si>
  <si>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</si>
  <si>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</si>
  <si>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</si>
  <si>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</si>
  <si>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</si>
  <si>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</si>
  <si>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</si>
  <si>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</si>
  <si>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</si>
  <si>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</si>
  <si>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</si>
  <si>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</si>
  <si>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</si>
  <si>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</si>
  <si>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</si>
  <si>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</si>
  <si>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</si>
  <si>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</si>
  <si>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</si>
  <si>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</si>
  <si>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</si>
  <si>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</si>
  <si>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</si>
  <si>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</si>
  <si>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</si>
  <si>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</si>
  <si>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</si>
  <si>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</si>
  <si>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</si>
  <si>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</si>
  <si>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</si>
  <si>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</si>
  <si>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</si>
  <si>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</si>
  <si>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</si>
  <si>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</si>
  <si>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</si>
  <si>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</si>
  <si>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</si>
  <si>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</si>
  <si>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</si>
  <si>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</si>
  <si>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</si>
  <si>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</si>
  <si>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</si>
  <si>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</si>
  <si>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</si>
  <si>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</si>
  <si>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</si>
  <si>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</si>
  <si>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</si>
  <si>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</si>
  <si>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</si>
  <si>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</si>
  <si>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</si>
  <si>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</si>
  <si>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</si>
  <si>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</si>
  <si>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</si>
  <si>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</si>
  <si>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</si>
  <si>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</si>
  <si>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</si>
  <si>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</si>
  <si>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</si>
  <si>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</si>
  <si>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</si>
  <si>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</si>
  <si>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</si>
  <si>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</si>
  <si>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</si>
  <si>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</si>
  <si>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</si>
  <si>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</si>
  <si>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</si>
  <si>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</si>
  <si>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</si>
  <si>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</si>
  <si>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</si>
  <si>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</si>
  <si>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</si>
  <si>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</si>
  <si>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</si>
  <si>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</si>
  <si>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</si>
  <si>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</si>
  <si>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</si>
  <si>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</si>
  <si>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</si>
  <si>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</si>
  <si>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</si>
  <si>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</si>
  <si>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</si>
  <si>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</si>
  <si>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</si>
  <si>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</si>
  <si>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</si>
  <si>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</si>
  <si>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</si>
  <si>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</si>
  <si>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</si>
  <si>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</si>
  <si>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</si>
  <si>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</si>
  <si>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</si>
  <si>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</si>
  <si>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</si>
  <si>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</si>
  <si>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</si>
  <si>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</si>
  <si>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</si>
  <si>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</si>
  <si>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</si>
  <si>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</si>
  <si>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</si>
  <si>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</si>
  <si>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</si>
  <si>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</si>
  <si>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</si>
  <si>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</si>
  <si>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</si>
  <si>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</si>
  <si>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</si>
  <si>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</si>
  <si>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</si>
  <si>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</si>
  <si>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</si>
  <si>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</si>
  <si>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</si>
  <si>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</si>
  <si>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</si>
  <si>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</si>
  <si>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</si>
  <si>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</si>
  <si>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</si>
  <si>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</si>
  <si>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</si>
  <si>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</si>
  <si>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</si>
  <si>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</si>
  <si>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</si>
  <si>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</si>
  <si>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</si>
  <si>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</si>
  <si>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</si>
  <si>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</si>
  <si>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</si>
  <si>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</si>
  <si>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</si>
  <si>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</si>
  <si>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</si>
  <si>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</si>
  <si>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</si>
  <si>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</si>
  <si>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</si>
  <si>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</si>
  <si>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</si>
  <si>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</si>
  <si>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</si>
  <si>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</si>
  <si>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</si>
  <si>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</si>
  <si>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</si>
  <si>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</si>
  <si>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</si>
  <si>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</si>
  <si>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</si>
  <si>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</si>
  <si>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</si>
  <si>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</si>
  <si>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</si>
  <si>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</si>
  <si>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</si>
  <si>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</si>
  <si>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</si>
  <si>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</si>
  <si>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</si>
  <si>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</si>
  <si>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</si>
  <si>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</si>
  <si>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</si>
  <si>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</si>
  <si>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</si>
  <si>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</si>
  <si>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</si>
  <si>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</si>
  <si>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</si>
  <si>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</si>
  <si>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</si>
  <si>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</si>
  <si>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</si>
  <si>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</si>
  <si>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</si>
  <si>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</si>
  <si>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</si>
  <si>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</si>
  <si>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</si>
  <si>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</si>
  <si>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</si>
  <si>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</si>
  <si>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</si>
  <si>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</si>
  <si>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</si>
  <si>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</si>
  <si>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</si>
  <si>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</si>
  <si>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</si>
  <si>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</si>
  <si>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</si>
  <si>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</si>
  <si>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</si>
  <si>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</si>
  <si>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</si>
  <si>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</si>
  <si>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</si>
  <si>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</si>
  <si>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</si>
  <si>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</si>
  <si>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</si>
  <si>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</si>
  <si>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</si>
  <si>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</si>
  <si>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</si>
  <si>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</si>
  <si>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</si>
  <si>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</si>
  <si>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</si>
  <si>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</si>
  <si>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</si>
  <si>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</si>
  <si>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</si>
  <si>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</si>
  <si>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</si>
  <si>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</si>
  <si>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</si>
  <si>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</si>
  <si>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</si>
  <si>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</si>
  <si>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</si>
  <si>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</si>
  <si>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</si>
  <si>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</si>
  <si>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</si>
  <si>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</si>
  <si>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</si>
  <si>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</si>
  <si>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</si>
  <si>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</si>
  <si>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</si>
  <si>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</si>
  <si>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</si>
  <si>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</si>
  <si>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</si>
  <si>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</si>
  <si>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</si>
  <si>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</si>
  <si>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</si>
  <si>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</si>
  <si>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</si>
  <si>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</si>
  <si>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</si>
  <si>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</si>
  <si>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</si>
  <si>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</si>
  <si>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</si>
  <si>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</si>
  <si>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</si>
  <si>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</si>
  <si>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</si>
  <si>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</si>
  <si>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</si>
  <si>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</si>
  <si>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</si>
  <si>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</si>
  <si>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</si>
  <si>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</si>
  <si>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</si>
  <si>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</si>
  <si>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</si>
  <si>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</si>
  <si>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</si>
  <si>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</si>
  <si>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</si>
  <si>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</si>
  <si>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</si>
  <si>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</si>
  <si>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</si>
  <si>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</si>
  <si>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</si>
  <si>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</si>
  <si>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</si>
  <si>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</si>
  <si>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</si>
  <si>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</si>
  <si>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</si>
  <si>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</si>
  <si>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</si>
  <si>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</si>
  <si>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</si>
  <si>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</si>
  <si>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</si>
  <si>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</si>
  <si>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</si>
  <si>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</si>
  <si>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</si>
  <si>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</si>
  <si>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</si>
  <si>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</si>
  <si>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</si>
  <si>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</si>
  <si>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</si>
  <si>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</si>
  <si>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</si>
  <si>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</si>
  <si>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</si>
  <si>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</si>
  <si>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</si>
  <si>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</si>
  <si>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</si>
  <si>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</si>
  <si>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</si>
  <si>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</si>
  <si>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</si>
  <si>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</si>
  <si>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</si>
  <si>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</si>
  <si>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</si>
  <si>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</si>
  <si>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</si>
  <si>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</si>
  <si>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</si>
  <si>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</si>
  <si>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</si>
  <si>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</si>
  <si>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</si>
  <si>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</si>
  <si>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</si>
  <si>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</si>
  <si>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</si>
  <si>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</si>
  <si>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</si>
  <si>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</si>
  <si>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</si>
  <si>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</si>
  <si>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</si>
  <si>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</si>
  <si>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</si>
  <si>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</si>
  <si>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</si>
  <si>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</si>
  <si>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</si>
  <si>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</si>
  <si>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</si>
  <si>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</si>
  <si>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</si>
  <si>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</si>
  <si>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</si>
  <si>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</si>
  <si>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</si>
  <si>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</si>
  <si>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</si>
  <si>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</si>
  <si>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</si>
  <si>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</si>
  <si>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</si>
  <si>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</si>
  <si>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</si>
  <si>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</si>
  <si>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</si>
  <si>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</si>
  <si>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</si>
  <si>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</si>
  <si>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</si>
  <si>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</si>
  <si>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</si>
  <si>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</si>
  <si>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</si>
  <si>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</si>
  <si>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</si>
  <si>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</si>
  <si>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</si>
  <si>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</si>
  <si>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</si>
  <si>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</si>
  <si>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</si>
  <si>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</si>
  <si>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</si>
  <si>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</si>
  <si>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</si>
  <si>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</si>
  <si>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</si>
  <si>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</si>
  <si>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</si>
  <si>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</si>
  <si>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</si>
  <si>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</si>
  <si>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</si>
  <si>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</si>
  <si>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</si>
  <si>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</si>
  <si>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</si>
  <si>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</si>
  <si>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</si>
  <si>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</si>
  <si>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</si>
  <si>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</si>
  <si>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</si>
  <si>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</si>
  <si>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</si>
  <si>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</si>
  <si>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</si>
  <si>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</si>
  <si>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</si>
  <si>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</si>
  <si>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</si>
  <si>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</si>
  <si>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</si>
  <si>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</si>
  <si>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</si>
  <si>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</si>
  <si>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</si>
  <si>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</si>
  <si>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</si>
  <si>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</si>
  <si>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</si>
  <si>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</si>
  <si>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</si>
  <si>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</si>
  <si>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</si>
  <si>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</si>
  <si>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</si>
  <si>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</si>
  <si>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</si>
  <si>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</si>
  <si>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</si>
  <si>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</si>
  <si>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</si>
  <si>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</si>
  <si>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</si>
  <si>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</si>
  <si>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</si>
  <si>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</si>
  <si>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</si>
  <si>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</si>
  <si>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</si>
  <si>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</si>
  <si>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</si>
  <si>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</si>
  <si>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</si>
  <si>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</si>
  <si>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</si>
  <si>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</si>
  <si>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</si>
  <si>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</si>
  <si>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</si>
  <si>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</si>
  <si>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</si>
  <si>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</si>
  <si>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</si>
  <si>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</si>
  <si>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</si>
  <si>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</si>
  <si>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</si>
  <si>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</si>
  <si>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</si>
  <si>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</si>
  <si>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</si>
  <si>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</si>
  <si>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</si>
  <si>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</si>
  <si>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</si>
  <si>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</si>
  <si>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</si>
  <si>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</si>
  <si>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</si>
  <si>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</si>
  <si>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</si>
  <si>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</si>
  <si>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</si>
  <si>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</si>
  <si>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</si>
  <si>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</si>
  <si>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</si>
  <si>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</si>
  <si>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</si>
  <si>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</si>
  <si>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</si>
  <si>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</si>
  <si>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</si>
  <si>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</si>
  <si>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</si>
  <si>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</si>
  <si>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</si>
  <si>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</si>
  <si>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</si>
  <si>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</si>
  <si>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</si>
  <si>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</si>
  <si>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</si>
  <si>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</si>
  <si>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</si>
  <si>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</si>
  <si>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</si>
  <si>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</si>
  <si>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</si>
  <si>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</si>
  <si>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</si>
  <si>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</si>
  <si>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</si>
  <si>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</si>
  <si>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</si>
  <si>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</si>
  <si>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</si>
  <si>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</si>
  <si>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</si>
  <si>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</si>
  <si>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</si>
  <si>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</si>
  <si>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</si>
  <si>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</si>
  <si>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</si>
  <si>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</si>
  <si>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</si>
  <si>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</si>
  <si>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</si>
  <si>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</si>
  <si>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</si>
  <si>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</si>
  <si>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</si>
  <si>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</si>
  <si>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</si>
  <si>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</si>
  <si>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</si>
  <si>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</si>
  <si>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</si>
  <si>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</si>
  <si>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</si>
  <si>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</si>
  <si>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</si>
  <si>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</si>
  <si>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</si>
  <si>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</si>
  <si>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</si>
  <si>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</si>
  <si>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</si>
  <si>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</si>
  <si>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</si>
  <si>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</si>
  <si>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</si>
  <si>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</si>
  <si>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</si>
  <si>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</si>
  <si>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</si>
  <si>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</si>
  <si>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</si>
  <si>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</si>
  <si>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</si>
  <si>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</si>
  <si>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</si>
  <si>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</si>
  <si>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</si>
  <si>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</si>
  <si>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</si>
  <si>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</si>
  <si>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</si>
  <si>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</si>
  <si>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</si>
  <si>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</si>
  <si>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</si>
  <si>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</si>
  <si>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</si>
  <si>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</si>
  <si>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</si>
  <si>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</si>
  <si>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</si>
  <si>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</si>
  <si>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</si>
  <si>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</si>
  <si>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</si>
  <si>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</si>
  <si>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</si>
  <si>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</si>
  <si>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</si>
  <si>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</si>
  <si>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</si>
  <si>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</si>
  <si>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</si>
  <si>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</si>
  <si>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</si>
  <si>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</si>
  <si>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</si>
  <si>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</si>
  <si>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</si>
  <si>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</si>
  <si>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</si>
  <si>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</si>
  <si>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</si>
  <si>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</si>
  <si>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</si>
  <si>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</si>
  <si>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</si>
  <si>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</si>
  <si>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</si>
  <si>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</si>
  <si>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</si>
  <si>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</si>
  <si>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</si>
  <si>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</si>
  <si>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</si>
  <si>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</si>
  <si>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</si>
  <si>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</si>
  <si>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</si>
  <si>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</si>
  <si>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</si>
  <si>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</si>
  <si>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</si>
  <si>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</si>
  <si>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</si>
  <si>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</si>
  <si>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</si>
  <si>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</si>
  <si>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</si>
  <si>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</si>
  <si>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</si>
  <si>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</si>
  <si>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</si>
  <si>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</si>
  <si>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</si>
  <si>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</si>
  <si>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</si>
  <si>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</si>
  <si>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</si>
  <si>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</si>
  <si>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</si>
  <si>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</si>
  <si>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</si>
  <si>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</si>
  <si>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</si>
  <si>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</si>
  <si>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</si>
  <si>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</si>
  <si>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</si>
  <si>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</si>
  <si>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</si>
  <si>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</si>
  <si>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</si>
  <si>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</si>
  <si>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</si>
  <si>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</si>
  <si>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</si>
  <si>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</si>
  <si>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</si>
  <si>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</si>
  <si>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</si>
  <si>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</si>
  <si>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</si>
  <si>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</si>
  <si>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</si>
  <si>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</si>
  <si>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</si>
  <si>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</si>
  <si>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</si>
  <si>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</si>
  <si>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</si>
  <si>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</si>
  <si>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</si>
  <si>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</si>
  <si>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</si>
  <si>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</si>
  <si>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</si>
  <si>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</si>
  <si>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</si>
  <si>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</si>
  <si>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</si>
  <si>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</si>
  <si>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</si>
  <si>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</si>
  <si>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</si>
  <si>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</si>
  <si>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</si>
  <si>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</si>
  <si>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</si>
  <si>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</si>
  <si>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</si>
  <si>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</si>
  <si>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</si>
  <si>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</si>
  <si>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</si>
  <si>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</si>
  <si>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</si>
  <si>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</si>
  <si>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</si>
  <si>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</si>
  <si>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</si>
  <si>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</si>
  <si>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</si>
  <si>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</si>
  <si>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</si>
  <si>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</si>
  <si>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</si>
  <si>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</si>
  <si>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</si>
  <si>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</si>
  <si>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</si>
  <si>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</si>
  <si>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</si>
  <si>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</si>
  <si>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</si>
  <si>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</si>
  <si>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</si>
  <si>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</si>
  <si>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</si>
  <si>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</si>
  <si>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</si>
  <si>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</si>
  <si>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</si>
  <si>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</si>
  <si>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</si>
  <si>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</si>
  <si>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</si>
  <si>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</si>
  <si>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</si>
  <si>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</si>
  <si>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</si>
  <si>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</si>
  <si>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</si>
  <si>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</si>
  <si>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</si>
  <si>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</si>
  <si>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</si>
  <si>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</si>
  <si>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</si>
  <si>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</si>
  <si>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</si>
  <si>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</si>
  <si>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</si>
  <si>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</si>
  <si>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</si>
  <si>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</si>
  <si>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</si>
  <si>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</si>
  <si>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</si>
  <si>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</si>
  <si>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</si>
  <si>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</si>
  <si>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</si>
  <si>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</si>
  <si>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</si>
  <si>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</si>
  <si>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</si>
  <si>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</si>
  <si>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</si>
  <si>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</si>
  <si>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</si>
  <si>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</si>
  <si>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</si>
  <si>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</si>
  <si>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</si>
  <si>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</si>
  <si>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</si>
  <si>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</si>
  <si>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</si>
  <si>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</si>
  <si>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</si>
  <si>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</si>
  <si>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</si>
  <si>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</si>
  <si>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</si>
  <si>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</si>
  <si>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</si>
  <si>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</si>
  <si>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</si>
  <si>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</si>
  <si>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</si>
  <si>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</si>
  <si>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</si>
  <si>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</si>
  <si>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</si>
  <si>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</si>
  <si>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</si>
  <si>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</si>
  <si>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</si>
  <si>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</si>
  <si>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</si>
  <si>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</si>
  <si>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</si>
  <si>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</si>
  <si>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</si>
  <si>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</si>
  <si>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</si>
  <si>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</si>
  <si>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</si>
  <si>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</si>
  <si>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</si>
  <si>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</si>
  <si>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</si>
  <si>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</si>
  <si>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</si>
  <si>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</si>
  <si>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</si>
  <si>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</si>
  <si>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</si>
  <si>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</si>
  <si>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</si>
  <si>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</si>
  <si>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</si>
  <si>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</si>
  <si>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</si>
  <si>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</si>
  <si>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</si>
  <si>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</si>
  <si>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</si>
  <si>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</si>
  <si>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</si>
  <si>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</si>
  <si>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</si>
  <si>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</si>
  <si>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</si>
  <si>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</si>
  <si>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</si>
  <si>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</si>
  <si>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</si>
  <si>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</si>
  <si>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</si>
  <si>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</si>
  <si>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</si>
  <si>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</si>
  <si>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</si>
  <si>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</si>
  <si>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</si>
  <si>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</si>
  <si>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</si>
  <si>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</si>
  <si>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</si>
  <si>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</si>
  <si>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</si>
  <si>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</si>
  <si>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</si>
  <si>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</si>
  <si>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</si>
  <si>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</si>
  <si>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</si>
  <si>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</si>
  <si>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</si>
  <si>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</si>
  <si>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</si>
  <si>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</si>
  <si>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</si>
  <si>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</si>
  <si>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</si>
  <si>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</si>
  <si>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</si>
  <si>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</si>
  <si>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</si>
  <si>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</si>
  <si>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</si>
  <si>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</si>
  <si>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</si>
  <si>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</si>
  <si>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</si>
  <si>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</si>
  <si>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</si>
  <si>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</si>
  <si>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</si>
  <si>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</si>
  <si>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</si>
  <si>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</si>
  <si>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</si>
  <si>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</si>
  <si>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</si>
  <si>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</si>
  <si>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</si>
  <si>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</si>
  <si>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</si>
  <si>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</si>
  <si>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</si>
  <si>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</si>
  <si>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</si>
  <si>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</si>
  <si>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</si>
  <si>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</si>
  <si>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</si>
  <si>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</si>
  <si>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</si>
  <si>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</si>
  <si>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</si>
  <si>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</si>
  <si>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</si>
  <si>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</si>
  <si>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</si>
  <si>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</si>
  <si>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</si>
  <si>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</si>
  <si>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</si>
  <si>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</si>
  <si>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</si>
  <si>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</si>
  <si>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</si>
  <si>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</si>
  <si>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</si>
  <si>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</si>
  <si>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</si>
  <si>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</si>
  <si>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</si>
  <si>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</si>
  <si>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</si>
  <si>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</si>
  <si>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</si>
  <si>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</si>
  <si>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</si>
  <si>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</si>
  <si>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</si>
  <si>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</si>
  <si>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</si>
  <si>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</si>
  <si>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</si>
  <si>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</si>
  <si>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</si>
  <si>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</si>
  <si>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</si>
  <si>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</si>
  <si>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</si>
  <si>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</si>
  <si>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</si>
  <si>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</si>
  <si>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</si>
  <si>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</si>
  <si>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</si>
  <si>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</si>
  <si>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</si>
  <si>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</si>
  <si>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</si>
  <si>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</si>
  <si>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</si>
  <si>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</si>
  <si>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</si>
  <si>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</si>
  <si>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</si>
  <si>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</si>
  <si>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</si>
  <si>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</si>
  <si>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</si>
  <si>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</si>
  <si>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</si>
  <si>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</si>
  <si>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</si>
  <si>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</si>
  <si>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</si>
  <si>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</si>
  <si>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</si>
  <si>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</si>
  <si>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</si>
  <si>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</si>
  <si>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</si>
  <si>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</si>
  <si>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</si>
  <si>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</si>
  <si>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</si>
  <si>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</si>
  <si>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</si>
  <si>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</si>
  <si>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</si>
  <si>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</si>
  <si>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</si>
  <si>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</si>
  <si>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</si>
  <si>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</si>
  <si>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</si>
  <si>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</si>
  <si>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</si>
  <si>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</si>
  <si>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</si>
  <si>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</si>
  <si>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</si>
  <si>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</si>
  <si>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</si>
  <si>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</si>
  <si>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</si>
  <si>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</si>
  <si>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</si>
  <si>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</si>
  <si>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</si>
  <si>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</si>
  <si>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</si>
  <si>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</si>
  <si>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</si>
  <si>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</si>
  <si>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</si>
  <si>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</si>
  <si>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</si>
  <si>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</si>
  <si>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</si>
  <si>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</si>
  <si>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</si>
  <si>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</si>
  <si>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</si>
  <si>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</si>
  <si>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</si>
  <si>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</si>
  <si>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</si>
  <si>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</si>
  <si>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</si>
  <si>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</si>
  <si>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</si>
  <si>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</si>
  <si>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</si>
  <si>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</si>
  <si>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</si>
  <si>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</si>
  <si>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</si>
  <si>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</si>
  <si>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</si>
  <si>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</si>
  <si>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</si>
  <si>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</si>
  <si>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</si>
  <si>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</si>
  <si>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</si>
  <si>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</si>
  <si>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</si>
  <si>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</si>
  <si>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</si>
  <si>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</si>
  <si>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</si>
  <si>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</si>
  <si>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</si>
  <si>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</si>
  <si>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</si>
  <si>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</si>
  <si>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</si>
  <si>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</si>
  <si>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</si>
  <si>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</si>
  <si>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</si>
  <si>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</si>
  <si>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</si>
  <si>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</si>
  <si>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</si>
  <si>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</si>
  <si>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</si>
  <si>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</si>
  <si>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</si>
  <si>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</si>
  <si>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</si>
  <si>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</si>
  <si>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</si>
  <si>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</si>
  <si>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</si>
  <si>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</si>
  <si>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</si>
  <si>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</si>
  <si>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</si>
  <si>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</si>
  <si>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</si>
  <si>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</si>
  <si>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</si>
  <si>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</si>
  <si>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</si>
  <si>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</si>
  <si>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</si>
  <si>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</si>
  <si>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</si>
  <si>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</si>
  <si>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</si>
  <si>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</si>
  <si>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</si>
  <si>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</si>
  <si>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</si>
  <si>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</si>
  <si>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</si>
  <si>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</si>
  <si>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</si>
  <si>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</si>
  <si>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</si>
  <si>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</si>
  <si>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</si>
  <si>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</si>
  <si>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</si>
  <si>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</si>
  <si>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</si>
  <si>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</si>
  <si>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</si>
  <si>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</si>
  <si>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</si>
  <si>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</si>
  <si>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</si>
  <si>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</si>
  <si>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</si>
  <si>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</si>
  <si>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</si>
  <si>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</si>
  <si>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</si>
  <si>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</si>
  <si>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</si>
  <si>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</si>
  <si>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</si>
  <si>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</si>
  <si>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</si>
  <si>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</si>
  <si>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</si>
  <si>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</si>
  <si>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</si>
  <si>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</si>
  <si>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</si>
  <si>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</si>
  <si>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</si>
  <si>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</si>
  <si>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</si>
  <si>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</si>
  <si>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</si>
  <si>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</si>
  <si>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</si>
  <si>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</si>
  <si>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</si>
  <si>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</si>
  <si>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</si>
  <si>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</si>
  <si>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</si>
  <si>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</si>
  <si>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</si>
  <si>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</si>
  <si>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</si>
  <si>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</si>
  <si>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</si>
  <si>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</si>
  <si>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</si>
  <si>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</si>
  <si>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</si>
  <si>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</si>
  <si>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</si>
  <si>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</si>
  <si>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</si>
  <si>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</si>
  <si>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</si>
  <si>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</si>
  <si>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</si>
  <si>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</si>
  <si>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</si>
  <si>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</si>
  <si>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</si>
  <si>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</si>
  <si>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</si>
  <si>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</si>
  <si>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</si>
  <si>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</si>
  <si>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</si>
  <si>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</si>
  <si>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</si>
  <si>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</si>
  <si>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</si>
  <si>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</si>
  <si>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</si>
  <si>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</si>
  <si>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</si>
  <si>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</si>
  <si>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</si>
  <si>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</si>
  <si>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</si>
  <si>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</si>
  <si>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</si>
  <si>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</si>
  <si>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</si>
  <si>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</si>
  <si>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</si>
  <si>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</si>
  <si>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</si>
  <si>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</si>
  <si>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</si>
  <si>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</si>
  <si>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</si>
  <si>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</si>
  <si>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</si>
  <si>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</si>
  <si>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</si>
  <si>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</si>
  <si>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</si>
  <si>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</si>
  <si>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</si>
  <si>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</si>
  <si>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</si>
  <si>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</si>
  <si>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</si>
  <si>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</si>
  <si>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</si>
  <si>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</si>
  <si>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</si>
  <si>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</si>
  <si>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</si>
  <si>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</si>
  <si>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</si>
  <si>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</si>
  <si>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</si>
  <si>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</si>
  <si>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</si>
  <si>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</si>
  <si>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</si>
  <si>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</si>
  <si>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</si>
  <si>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</si>
  <si>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</si>
  <si>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</si>
  <si>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</si>
  <si>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</si>
  <si>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</si>
  <si>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</si>
  <si>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</si>
  <si>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</si>
  <si>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</si>
  <si>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</si>
  <si>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</si>
  <si>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</si>
  <si>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</si>
  <si>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</si>
  <si>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</si>
  <si>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</si>
  <si>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</si>
  <si>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</si>
  <si>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</si>
  <si>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</si>
  <si>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</si>
  <si>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</si>
  <si>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</si>
  <si>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</si>
  <si>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</si>
  <si>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</si>
  <si>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</si>
  <si>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</si>
  <si>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</si>
  <si>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</si>
  <si>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</si>
  <si>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</si>
  <si>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</si>
  <si>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</si>
  <si>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</si>
  <si>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</si>
  <si>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</si>
  <si>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</si>
  <si>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</si>
  <si>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</si>
  <si>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</si>
  <si>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</si>
  <si>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</si>
  <si>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</si>
  <si>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</si>
  <si>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</si>
  <si>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</si>
  <si>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</si>
  <si>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</si>
  <si>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</si>
  <si>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</si>
  <si>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</si>
  <si>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</si>
  <si>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</si>
  <si>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</si>
  <si>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</si>
  <si>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</si>
  <si>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</si>
  <si>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</si>
  <si>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</si>
  <si>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</si>
  <si>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</si>
  <si>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</si>
  <si>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</si>
  <si>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</si>
  <si>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</si>
  <si>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</si>
  <si>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</si>
  <si>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</si>
  <si>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</si>
  <si>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</si>
  <si>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</si>
  <si>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</si>
  <si>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</si>
  <si>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</si>
  <si>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</si>
  <si>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</si>
  <si>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</si>
  <si>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</si>
  <si>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</si>
  <si>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</si>
  <si>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</si>
  <si>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</si>
  <si>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</si>
  <si>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</si>
  <si>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</si>
  <si>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</si>
  <si>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</si>
  <si>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</si>
  <si>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</si>
  <si>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</si>
  <si>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</si>
  <si>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</si>
  <si>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</si>
  <si>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</si>
  <si>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</si>
  <si>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</si>
  <si>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</si>
  <si>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</si>
  <si>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</si>
  <si>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</si>
  <si>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</si>
  <si>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</si>
  <si>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</si>
  <si>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</si>
  <si>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</si>
  <si>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</si>
  <si>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</si>
  <si>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</si>
  <si>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</si>
  <si>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</si>
  <si>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</si>
  <si>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</si>
  <si>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</si>
  <si>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</si>
  <si>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</si>
  <si>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</si>
  <si>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</si>
  <si>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</si>
  <si>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</si>
  <si>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</si>
  <si>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</si>
  <si>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</si>
  <si>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</si>
  <si>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</si>
  <si>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</si>
  <si>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</si>
  <si>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</si>
  <si>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</si>
  <si>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</si>
  <si>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</si>
  <si>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</si>
  <si>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</si>
  <si>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</si>
  <si>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</si>
  <si>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</si>
  <si>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</si>
  <si>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</si>
  <si>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</si>
  <si>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</si>
  <si>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</si>
  <si>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</si>
  <si>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</si>
  <si>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</si>
  <si>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</si>
  <si>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</si>
  <si>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</si>
  <si>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</si>
  <si>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</si>
  <si>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</si>
  <si>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</si>
  <si>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</si>
  <si>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</si>
  <si>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</si>
  <si>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</si>
  <si>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</si>
  <si>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</si>
  <si>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</si>
  <si>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</si>
  <si>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</si>
  <si>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</si>
  <si>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</si>
  <si>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</si>
  <si>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</si>
  <si>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</si>
  <si>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</si>
  <si>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</si>
  <si>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</si>
  <si>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</si>
  <si>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</si>
  <si>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</si>
  <si>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</si>
  <si>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</si>
  <si>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</si>
  <si>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</si>
  <si>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</si>
  <si>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</si>
  <si>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</si>
  <si>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</si>
  <si>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</si>
  <si>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</si>
  <si>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</si>
  <si>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</si>
  <si>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</si>
  <si>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</si>
  <si>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</si>
  <si>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</si>
  <si>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</si>
  <si>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</si>
  <si>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</si>
  <si>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</si>
  <si>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</si>
  <si>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</si>
  <si>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</si>
  <si>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</si>
  <si>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</si>
  <si>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</si>
  <si>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</si>
  <si>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</si>
  <si>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</si>
  <si>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</si>
  <si>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</si>
  <si>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</si>
  <si>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</si>
  <si>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</si>
  <si>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</si>
  <si>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</si>
  <si>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</si>
  <si>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</si>
  <si>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</si>
  <si>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</si>
  <si>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</si>
  <si>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</si>
  <si>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</si>
  <si>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</si>
  <si>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</si>
  <si>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</si>
  <si>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</si>
  <si>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</si>
  <si>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</si>
  <si>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</si>
  <si>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</si>
  <si>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</si>
  <si>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</si>
  <si>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</si>
  <si>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</si>
  <si>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</si>
  <si>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</si>
  <si>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</si>
  <si>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</si>
  <si>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</si>
  <si>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</si>
  <si>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</si>
  <si>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</si>
  <si>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</si>
  <si>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</si>
  <si>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</si>
  <si>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</si>
  <si>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</si>
  <si>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</si>
  <si>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</si>
  <si>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</si>
  <si>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</si>
  <si>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</si>
  <si>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</si>
  <si>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</si>
  <si>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</si>
  <si>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</si>
  <si>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</si>
  <si>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</si>
  <si>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</si>
  <si>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</si>
  <si>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</si>
  <si>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</si>
  <si>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</si>
  <si>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</si>
  <si>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</si>
  <si>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</si>
  <si>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</si>
  <si>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</si>
  <si>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</si>
  <si>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</si>
  <si>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</si>
  <si>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</si>
  <si>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</si>
  <si>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</si>
  <si>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</si>
  <si>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</si>
  <si>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</si>
  <si>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</si>
  <si>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</si>
  <si>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</si>
  <si>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</si>
  <si>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</si>
  <si>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</si>
  <si>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</si>
  <si>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</si>
  <si>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</si>
  <si>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</si>
  <si>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</si>
  <si>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</si>
  <si>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</si>
  <si>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</si>
  <si>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</si>
  <si>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</si>
  <si>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</si>
  <si>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</si>
  <si>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</si>
  <si>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</si>
  <si>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</si>
  <si>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</si>
  <si>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</si>
  <si>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</si>
  <si>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</si>
  <si>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</si>
  <si>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</si>
  <si>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</si>
  <si>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</si>
  <si>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</si>
  <si>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</si>
  <si>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</si>
  <si>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</si>
  <si>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</si>
  <si>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</si>
  <si>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</si>
  <si>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</si>
  <si>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</si>
  <si>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</si>
  <si>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</si>
  <si>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</si>
  <si>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</si>
  <si>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</si>
  <si>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</si>
  <si>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</si>
  <si>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</si>
  <si>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</si>
  <si>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</si>
  <si>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</si>
  <si>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</si>
  <si>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</si>
  <si>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</si>
  <si>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</si>
  <si>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</si>
  <si>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</si>
  <si>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</si>
  <si>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</si>
  <si>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</si>
  <si>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</si>
  <si>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</si>
  <si>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</si>
  <si>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</si>
  <si>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</si>
  <si>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</si>
  <si>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</si>
  <si>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</si>
  <si>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</si>
  <si>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</si>
  <si>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</si>
  <si>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</si>
  <si>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</si>
  <si>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</si>
  <si>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</si>
  <si>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</si>
  <si>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</si>
  <si>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</si>
  <si>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</si>
  <si>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</si>
  <si>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</si>
  <si>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</si>
  <si>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</si>
  <si>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</si>
  <si>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</si>
  <si>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</si>
  <si>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</si>
  <si>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</si>
  <si>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</si>
  <si>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</si>
  <si>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</si>
  <si>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</si>
  <si>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</si>
  <si>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</si>
  <si>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</si>
  <si>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</si>
  <si>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</si>
  <si>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</si>
  <si>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</si>
  <si>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</si>
  <si>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</si>
  <si>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</si>
  <si>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</si>
  <si>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</si>
  <si>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</si>
  <si>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</si>
  <si>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</si>
  <si>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</si>
  <si>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</si>
  <si>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</si>
  <si>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</si>
  <si>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</si>
  <si>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</si>
  <si>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</si>
  <si>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</si>
  <si>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</si>
  <si>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</si>
  <si>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</si>
  <si>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</si>
  <si>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</si>
  <si>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</si>
  <si>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</si>
  <si>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</si>
  <si>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</si>
  <si>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</si>
  <si>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</si>
  <si>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</si>
  <si>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</si>
  <si>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</si>
  <si>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</si>
  <si>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</si>
  <si>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</si>
  <si>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</si>
  <si>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</si>
  <si>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</si>
  <si>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</si>
  <si>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</si>
  <si>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</si>
  <si>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</si>
  <si>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</si>
  <si>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</si>
  <si>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</si>
  <si>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</si>
  <si>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</si>
  <si>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</si>
  <si>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</si>
  <si>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</si>
  <si>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</si>
  <si>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</si>
  <si>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</si>
  <si>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</si>
  <si>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</si>
  <si>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</si>
  <si>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</si>
  <si>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</si>
  <si>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</si>
  <si>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</si>
  <si>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</si>
  <si>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</si>
  <si>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</si>
  <si>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</si>
  <si>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</si>
  <si>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</si>
  <si>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</si>
  <si>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</si>
  <si>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</si>
  <si>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</si>
  <si>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</si>
  <si>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</si>
  <si>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</si>
  <si>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</si>
  <si>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</si>
  <si>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</si>
  <si>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</si>
  <si>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</si>
  <si>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</si>
  <si>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</si>
  <si>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</si>
  <si>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</si>
  <si>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</si>
  <si>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</si>
  <si>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</si>
  <si>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</si>
  <si>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</si>
  <si>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</si>
  <si>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</si>
  <si>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</si>
  <si>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</si>
  <si>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</si>
  <si>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</si>
  <si>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</si>
  <si>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</si>
  <si>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</si>
  <si>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</si>
  <si>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</si>
  <si>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</si>
  <si>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</si>
  <si>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</si>
  <si>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</si>
  <si>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</si>
  <si>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</si>
  <si>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</si>
  <si>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</si>
  <si>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</si>
  <si>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</si>
  <si>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</si>
  <si>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</si>
  <si>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</si>
  <si>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</si>
  <si>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</si>
  <si>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</si>
  <si>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</si>
  <si>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</si>
  <si>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</si>
  <si>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</si>
  <si>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</si>
  <si>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</si>
  <si>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</si>
  <si>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</si>
  <si>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</si>
  <si>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</si>
  <si>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</si>
  <si>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</si>
  <si>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</si>
  <si>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</si>
  <si>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</si>
  <si>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</si>
  <si>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</si>
  <si>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</si>
  <si>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</si>
  <si>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</si>
  <si>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</si>
  <si>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</si>
  <si>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</si>
  <si>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</si>
  <si>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</si>
  <si>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</si>
  <si>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</si>
  <si>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</si>
  <si>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</si>
  <si>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</si>
  <si>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</si>
  <si>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</si>
  <si>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</si>
  <si>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</si>
  <si>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</si>
  <si>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</si>
  <si>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</si>
  <si>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</si>
  <si>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</si>
  <si>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</si>
  <si>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</si>
  <si>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</si>
  <si>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</si>
  <si>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</si>
  <si>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</si>
  <si>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</si>
  <si>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</si>
  <si>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</si>
  <si>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</si>
  <si>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</si>
  <si>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</si>
  <si>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</si>
  <si>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</si>
  <si>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</si>
  <si>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</si>
  <si>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</si>
  <si>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</si>
  <si>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</si>
  <si>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</si>
  <si>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</si>
  <si>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</si>
  <si>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</si>
  <si>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</si>
  <si>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</si>
  <si>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</si>
  <si>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</si>
  <si>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</si>
  <si>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</si>
  <si>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</si>
  <si>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</si>
  <si>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</si>
  <si>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</si>
  <si>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</si>
  <si>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</si>
  <si>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</si>
  <si>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</si>
  <si>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</si>
  <si>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</si>
  <si>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</si>
  <si>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</si>
  <si>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</si>
  <si>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</si>
  <si>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</si>
  <si>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</si>
  <si>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</si>
  <si>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</si>
  <si>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</si>
  <si>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</si>
  <si>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</si>
  <si>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</si>
  <si>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</si>
  <si>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</si>
  <si>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</si>
  <si>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</si>
  <si>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</si>
  <si>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</si>
  <si>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</si>
  <si>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</si>
  <si>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</si>
  <si>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</si>
  <si>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</si>
  <si>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</si>
  <si>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</si>
  <si>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</si>
  <si>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</si>
  <si>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</si>
  <si>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</si>
  <si>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</si>
  <si>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</si>
  <si>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</si>
  <si>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</si>
  <si>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</si>
  <si>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</si>
  <si>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</si>
  <si>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</si>
  <si>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</si>
  <si>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</si>
  <si>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</si>
  <si>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</si>
  <si>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</si>
  <si>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</si>
  <si>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</si>
  <si>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</si>
  <si>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</si>
  <si>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</si>
  <si>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</si>
  <si>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</si>
  <si>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</si>
  <si>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</si>
  <si>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</si>
  <si>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</si>
  <si>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</si>
  <si>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</si>
  <si>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</si>
  <si>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</si>
  <si>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</si>
  <si>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</si>
  <si>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</si>
  <si>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</si>
  <si>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</si>
  <si>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</si>
  <si>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</si>
  <si>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</si>
  <si>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</si>
  <si>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</si>
  <si>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</si>
  <si>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</si>
  <si>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</si>
  <si>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</si>
  <si>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</si>
  <si>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</si>
  <si>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</si>
  <si>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</si>
  <si>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</si>
  <si>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</si>
  <si>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</si>
  <si>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</si>
  <si>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</si>
  <si>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</si>
  <si>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</si>
  <si>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</si>
  <si>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</si>
  <si>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</si>
  <si>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</si>
  <si>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</si>
  <si>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</si>
  <si>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</si>
  <si>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</si>
  <si>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</si>
  <si>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</si>
  <si>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</si>
  <si>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</si>
  <si>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</si>
  <si>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</si>
  <si>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</si>
  <si>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</si>
  <si>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</si>
  <si>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</si>
  <si>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</si>
  <si>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</si>
  <si>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</si>
  <si>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</si>
  <si>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</si>
  <si>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</si>
  <si>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</si>
  <si>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</si>
  <si>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</si>
  <si>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</si>
  <si>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</si>
  <si>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</si>
  <si>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</si>
  <si>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</si>
  <si>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</si>
  <si>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</si>
  <si>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</si>
  <si>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</si>
  <si>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</si>
  <si>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</si>
  <si>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</si>
  <si>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</si>
  <si>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</si>
  <si>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</si>
  <si>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</si>
  <si>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</si>
  <si>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</si>
  <si>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</si>
  <si>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</si>
  <si>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</si>
  <si>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</si>
  <si>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</si>
  <si>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</si>
  <si>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</si>
  <si>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</si>
  <si>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</si>
  <si>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</si>
  <si>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</si>
  <si>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</si>
  <si>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</si>
  <si>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</si>
  <si>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</si>
  <si>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</si>
  <si>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</si>
  <si>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</si>
  <si>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</si>
  <si>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</si>
  <si>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</si>
  <si>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</si>
  <si>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</si>
  <si>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</si>
  <si>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</si>
  <si>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</si>
  <si>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</si>
  <si>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</si>
  <si>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</si>
  <si>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</si>
  <si>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</si>
  <si>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</si>
  <si>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</si>
  <si>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</si>
  <si>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</si>
  <si>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</si>
  <si>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</si>
  <si>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</si>
  <si>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</si>
  <si>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</si>
  <si>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</si>
  <si>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</si>
  <si>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</si>
  <si>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</si>
  <si>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</si>
  <si>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</si>
  <si>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</si>
  <si>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</si>
  <si>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</si>
  <si>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</si>
  <si>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</si>
  <si>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</si>
  <si>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</si>
  <si>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</si>
  <si>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</si>
  <si>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</si>
  <si>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</si>
  <si>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</si>
  <si>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</si>
  <si>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</si>
  <si>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</si>
  <si>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</si>
  <si>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</si>
  <si>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</si>
  <si>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</si>
  <si>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</si>
  <si>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</si>
  <si>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</si>
  <si>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</si>
  <si>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</si>
  <si>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</si>
  <si>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</si>
  <si>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</si>
  <si>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</si>
  <si>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</si>
  <si>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</si>
  <si>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</si>
  <si>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</si>
  <si>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</si>
  <si>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</si>
  <si>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</si>
  <si>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</si>
  <si>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</si>
  <si>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</si>
  <si>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</si>
  <si>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</si>
  <si>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</si>
  <si>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</si>
  <si>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</si>
  <si>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</si>
  <si>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</si>
  <si>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</si>
  <si>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</si>
  <si>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</si>
  <si>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</si>
  <si>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</si>
  <si>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</si>
  <si>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</si>
  <si>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</si>
  <si>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</si>
  <si>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</si>
  <si>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</si>
  <si>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</si>
  <si>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</si>
  <si>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</si>
  <si>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</si>
  <si>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</si>
  <si>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</si>
  <si>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</si>
  <si>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</si>
  <si>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</si>
  <si>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</si>
  <si>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</si>
  <si>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</si>
  <si>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</si>
  <si>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</si>
  <si>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</si>
  <si>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</si>
  <si>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</si>
  <si>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</si>
  <si>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</si>
  <si>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</si>
  <si>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</si>
  <si>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</si>
  <si>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</si>
  <si>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</si>
  <si>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</si>
  <si>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</si>
  <si>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</si>
  <si>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</si>
  <si>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</si>
  <si>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</si>
  <si>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</si>
  <si>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</si>
  <si>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</si>
  <si>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</si>
  <si>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</si>
  <si>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</si>
  <si>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</si>
  <si>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</si>
  <si>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</si>
  <si>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</si>
  <si>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</si>
  <si>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</si>
  <si>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</si>
  <si>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</si>
  <si>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</si>
  <si>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</si>
  <si>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</si>
  <si>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</si>
  <si>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</si>
  <si>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</si>
  <si>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</si>
  <si>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</si>
  <si>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</si>
  <si>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</si>
  <si>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</si>
  <si>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</si>
  <si>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</si>
  <si>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</si>
  <si>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</si>
  <si>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</si>
  <si>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</si>
  <si>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</si>
  <si>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</si>
  <si>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</si>
  <si>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</si>
  <si>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</si>
  <si>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</si>
  <si>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</si>
  <si>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</si>
  <si>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</si>
  <si>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</si>
  <si>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</si>
  <si>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</si>
  <si>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</si>
  <si>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</si>
  <si>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</si>
  <si>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</si>
  <si>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</si>
  <si>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</si>
  <si>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</si>
  <si>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</si>
  <si>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</si>
  <si>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</si>
  <si>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</si>
  <si>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</si>
  <si>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</si>
  <si>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</si>
  <si>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</si>
  <si>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</si>
  <si>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</si>
  <si>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</si>
  <si>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</si>
  <si>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</si>
  <si>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</si>
  <si>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</si>
  <si>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</si>
  <si>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</si>
  <si>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</si>
  <si>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</si>
  <si>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</si>
  <si>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</si>
  <si>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</si>
  <si>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</si>
  <si>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</si>
  <si>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</si>
  <si>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</si>
  <si>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</si>
  <si>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</si>
  <si>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</si>
  <si>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</si>
  <si>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</si>
  <si>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</si>
  <si>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</si>
  <si>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</si>
  <si>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</si>
  <si>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</si>
  <si>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</si>
  <si>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</si>
  <si>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</si>
  <si>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</si>
  <si>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</si>
  <si>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</si>
  <si>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</si>
  <si>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</si>
  <si>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</si>
  <si>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</si>
  <si>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</si>
  <si>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</si>
  <si>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</si>
  <si>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</si>
  <si>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</si>
  <si>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</si>
  <si>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</si>
  <si>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</si>
  <si>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</si>
  <si>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</si>
  <si>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</si>
  <si>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</si>
  <si>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</si>
  <si>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</si>
  <si>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</si>
  <si>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</si>
  <si>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</si>
  <si>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</si>
  <si>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</si>
  <si>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</si>
  <si>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</si>
  <si>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</si>
  <si>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</si>
  <si>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</si>
  <si>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</si>
  <si>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</si>
  <si>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</si>
  <si>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</si>
  <si>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</si>
  <si>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</si>
  <si>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</si>
  <si>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</si>
  <si>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</si>
  <si>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</si>
  <si>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</si>
  <si>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</si>
  <si>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</si>
  <si>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</si>
  <si>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</si>
  <si>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</si>
  <si>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</si>
  <si>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</si>
  <si>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</si>
  <si>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</si>
  <si>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</si>
  <si>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</si>
  <si>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</si>
  <si>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</si>
  <si>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</si>
  <si>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</si>
  <si>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</si>
  <si>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</si>
  <si>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</si>
  <si>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</si>
  <si>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</si>
  <si>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</si>
  <si>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</si>
  <si>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</si>
  <si>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</si>
  <si>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</si>
  <si>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</si>
  <si>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</si>
  <si>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</si>
  <si>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</si>
  <si>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</si>
  <si>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</si>
  <si>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</si>
  <si>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</si>
  <si>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</si>
  <si>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</si>
  <si>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</si>
  <si>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</si>
  <si>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</si>
  <si>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</si>
  <si>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</si>
  <si>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</si>
  <si>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</si>
  <si>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</si>
  <si>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</si>
  <si>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</si>
  <si>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</si>
  <si>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</si>
  <si>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</si>
  <si>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</si>
  <si>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</si>
  <si>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</si>
  <si>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</si>
  <si>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</si>
  <si>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</si>
  <si>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</si>
  <si>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</si>
  <si>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</si>
  <si>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</si>
  <si>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</si>
  <si>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</si>
  <si>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</si>
  <si>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</si>
  <si>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</si>
  <si>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</si>
  <si>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</si>
  <si>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</si>
  <si>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</si>
  <si>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</si>
  <si>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</si>
  <si>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</si>
  <si>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</si>
  <si>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</si>
  <si>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</si>
  <si>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</si>
  <si>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</si>
  <si>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</si>
  <si>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</si>
  <si>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</si>
  <si>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</si>
  <si>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</si>
  <si>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</si>
  <si>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</si>
  <si>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</si>
  <si>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</si>
  <si>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</si>
  <si>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</si>
  <si>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</si>
  <si>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</si>
  <si>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</si>
  <si>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</si>
  <si>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</si>
  <si>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</si>
  <si>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</si>
  <si>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</si>
  <si>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</si>
  <si>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</si>
  <si>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</si>
  <si>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</si>
  <si>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</si>
  <si>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</si>
  <si>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</si>
  <si>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</si>
  <si>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</si>
  <si>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</si>
  <si>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</si>
  <si>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</si>
  <si>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</si>
  <si>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</si>
  <si>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</si>
  <si>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</si>
  <si>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</si>
  <si>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</si>
  <si>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</si>
  <si>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</si>
  <si>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</si>
  <si>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</si>
  <si>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</si>
  <si>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</si>
  <si>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</si>
  <si>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</si>
  <si>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</si>
  <si>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</si>
  <si>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</si>
  <si>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</si>
  <si>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</si>
  <si>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</si>
  <si>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</si>
  <si>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</si>
  <si>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</si>
  <si>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</si>
  <si>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</si>
  <si>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</si>
  <si>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</si>
  <si>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</si>
  <si>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</si>
  <si>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</si>
  <si>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</si>
  <si>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</si>
  <si>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</si>
  <si>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</si>
  <si>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</si>
  <si>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</si>
  <si>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</si>
  <si>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</si>
  <si>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</si>
  <si>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</si>
  <si>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</si>
  <si>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</si>
  <si>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</si>
  <si>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</si>
  <si>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</si>
  <si>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</si>
  <si>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</si>
  <si>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</si>
  <si>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</si>
  <si>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</si>
  <si>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</si>
  <si>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</si>
  <si>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</si>
  <si>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</si>
  <si>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</si>
  <si>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</si>
  <si>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</si>
  <si>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</si>
  <si>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</si>
  <si>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</si>
  <si>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</si>
  <si>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</si>
  <si>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</si>
  <si>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</si>
  <si>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</si>
  <si>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</si>
  <si>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</si>
  <si>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</si>
  <si>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</si>
  <si>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</si>
  <si>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</si>
  <si>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</si>
  <si>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</si>
  <si>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</si>
  <si>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</si>
  <si>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</si>
  <si>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</si>
  <si>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</si>
  <si>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</si>
  <si>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</si>
  <si>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</si>
  <si>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</si>
  <si>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</si>
  <si>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</si>
  <si>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</si>
  <si>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</si>
  <si>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</si>
  <si>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</si>
  <si>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</si>
  <si>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</si>
  <si>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</si>
  <si>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</si>
  <si>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</si>
  <si>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</si>
  <si>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</si>
  <si>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</si>
  <si>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</si>
  <si>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</si>
  <si>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</si>
  <si>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</si>
  <si>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</si>
  <si>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</si>
  <si>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</si>
  <si>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</si>
  <si>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</si>
  <si>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</si>
  <si>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</si>
  <si>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</si>
  <si>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</si>
  <si>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</si>
  <si>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</si>
  <si>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</si>
  <si>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</si>
  <si>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</si>
  <si>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</si>
  <si>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</si>
  <si>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</si>
  <si>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</si>
  <si>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</si>
  <si>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</si>
  <si>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</si>
  <si>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</si>
  <si>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</si>
  <si>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</si>
  <si>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</si>
  <si>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</si>
  <si>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</si>
  <si>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</si>
  <si>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</si>
  <si>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</si>
  <si>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</si>
  <si>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</si>
  <si>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</si>
  <si>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</si>
  <si>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</si>
  <si>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</si>
  <si>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</si>
  <si>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</si>
  <si>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</si>
  <si>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</si>
  <si>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</si>
  <si>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</si>
  <si>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</si>
  <si>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</si>
  <si>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</si>
  <si>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</si>
  <si>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</si>
  <si>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</si>
  <si>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</si>
  <si>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</si>
  <si>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</si>
  <si>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</si>
  <si>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</si>
  <si>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</si>
  <si>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</si>
  <si>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</si>
  <si>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</si>
  <si>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</si>
  <si>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</si>
  <si>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</si>
  <si>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</si>
  <si>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</si>
  <si>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</si>
  <si>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</si>
  <si>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</si>
  <si>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</si>
  <si>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</si>
  <si>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</si>
  <si>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</si>
  <si>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</si>
  <si>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</si>
  <si>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</si>
  <si>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</si>
  <si>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</si>
  <si>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</si>
  <si>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</si>
  <si>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</si>
  <si>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</si>
  <si>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</si>
  <si>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</si>
  <si>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</si>
  <si>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</si>
  <si>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</si>
  <si>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</si>
  <si>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</si>
  <si>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</si>
  <si>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</si>
  <si>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</si>
  <si>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</si>
  <si>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</si>
  <si>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</si>
  <si>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</si>
  <si>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</si>
  <si>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</si>
  <si>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</si>
  <si>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</si>
  <si>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</si>
  <si>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</si>
  <si>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</si>
  <si>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</si>
  <si>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</si>
  <si>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</si>
  <si>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</si>
  <si>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</si>
  <si>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</si>
  <si>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</si>
  <si>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</si>
  <si>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</si>
  <si>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</si>
  <si>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</si>
  <si>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</si>
  <si>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</si>
  <si>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</si>
  <si>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</si>
  <si>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</si>
  <si>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</si>
  <si>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</si>
  <si>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</si>
  <si>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</si>
  <si>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</si>
  <si>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</si>
  <si>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</si>
  <si>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</si>
  <si>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</si>
  <si>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</si>
  <si>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</si>
  <si>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</si>
  <si>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</si>
  <si>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</si>
  <si>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</si>
  <si>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</si>
  <si>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</si>
  <si>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</si>
  <si>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</si>
  <si>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</si>
  <si>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</si>
  <si>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</si>
  <si>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</si>
  <si>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</si>
  <si>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</si>
  <si>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</si>
  <si>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</si>
  <si>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</si>
  <si>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</si>
  <si>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</si>
  <si>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</si>
  <si>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</si>
  <si>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</si>
  <si>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</si>
  <si>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</si>
  <si>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</si>
  <si>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</si>
  <si>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</si>
  <si>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</si>
  <si>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</si>
  <si>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</si>
  <si>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</si>
  <si>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</si>
  <si>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</si>
  <si>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</si>
  <si>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</si>
  <si>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</si>
  <si>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</si>
  <si>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</si>
  <si>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</si>
  <si>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</si>
  <si>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</si>
  <si>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</si>
  <si>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</si>
  <si>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</si>
  <si>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</si>
  <si>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</si>
  <si>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</si>
  <si>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</si>
  <si>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</si>
  <si>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</si>
  <si>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</si>
  <si>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</si>
  <si>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</si>
  <si>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</si>
  <si>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</si>
  <si>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</si>
  <si>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</si>
  <si>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</si>
  <si>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</si>
  <si>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</si>
  <si>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</si>
  <si>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</si>
  <si>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</si>
  <si>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</si>
  <si>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</si>
  <si>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</si>
  <si>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</si>
  <si>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</si>
  <si>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</si>
  <si>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</si>
  <si>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</si>
  <si>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</si>
  <si>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</si>
  <si>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</si>
  <si>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</si>
  <si>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</si>
  <si>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</si>
  <si>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</si>
  <si>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</si>
  <si>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</si>
  <si>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</si>
  <si>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</si>
  <si>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</si>
  <si>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</si>
  <si>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</si>
  <si>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</si>
  <si>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</si>
  <si>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</si>
  <si>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</si>
  <si>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</si>
  <si>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</si>
  <si>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</si>
  <si>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</si>
  <si>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</si>
  <si>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</si>
  <si>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</si>
  <si>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</si>
  <si>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</si>
  <si>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</si>
  <si>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</si>
  <si>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</si>
  <si>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</si>
  <si>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</si>
  <si>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</si>
  <si>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</si>
  <si>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</si>
  <si>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</si>
  <si>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</si>
  <si>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</si>
  <si>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</si>
  <si>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</si>
  <si>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</si>
  <si>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</si>
  <si>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</si>
  <si>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</si>
  <si>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</si>
  <si>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</si>
  <si>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</si>
  <si>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</si>
  <si>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</si>
  <si>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</si>
  <si>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</si>
  <si>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</si>
  <si>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</si>
  <si>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</si>
  <si>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</si>
  <si>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</si>
  <si>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</si>
  <si>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</si>
  <si>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</si>
  <si>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</si>
  <si>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</si>
  <si>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</si>
  <si>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</si>
  <si>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</si>
  <si>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</si>
  <si>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</si>
  <si>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</si>
  <si>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</si>
  <si>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</si>
  <si>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</si>
  <si>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</si>
  <si>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</si>
  <si>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</si>
  <si>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</si>
  <si>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</si>
  <si>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</si>
  <si>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</si>
  <si>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</si>
  <si>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</si>
  <si>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</si>
  <si>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</si>
  <si>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</si>
  <si>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</si>
  <si>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</si>
  <si>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</si>
  <si>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</si>
  <si>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</si>
  <si>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</si>
  <si>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</si>
  <si>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</si>
  <si>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</si>
  <si>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</si>
  <si>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</si>
  <si>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</si>
  <si>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</si>
  <si>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</si>
  <si>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</si>
  <si>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</si>
  <si>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</si>
  <si>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</si>
  <si>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</si>
  <si>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</si>
  <si>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</si>
  <si>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</si>
  <si>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</si>
  <si>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</si>
  <si>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</si>
  <si>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</si>
  <si>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</si>
  <si>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</si>
  <si>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</si>
  <si>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</si>
  <si>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</si>
  <si>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</si>
  <si>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</si>
  <si>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</si>
  <si>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</si>
  <si>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</si>
  <si>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</si>
  <si>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</si>
  <si>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</si>
  <si>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</si>
  <si>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</si>
  <si>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</si>
  <si>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</si>
  <si>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</si>
  <si>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</si>
  <si>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</si>
  <si>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</si>
  <si>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</si>
  <si>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</si>
  <si>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</si>
  <si>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</si>
  <si>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</si>
  <si>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</si>
  <si>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</si>
  <si>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</si>
  <si>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</si>
  <si>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</si>
  <si>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</si>
  <si>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</si>
  <si>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</si>
  <si>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</si>
  <si>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</si>
  <si>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</si>
  <si>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</si>
  <si>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</si>
  <si>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</si>
  <si>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</si>
  <si>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</si>
  <si>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</si>
  <si>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</si>
  <si>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</si>
  <si>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</si>
  <si>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</si>
  <si>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</si>
  <si>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</si>
  <si>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</si>
  <si>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</si>
  <si>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</si>
  <si>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</si>
  <si>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</si>
  <si>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</si>
  <si>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</si>
  <si>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</si>
  <si>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</si>
  <si>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</si>
  <si>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</si>
  <si>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</si>
  <si>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</si>
  <si>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</si>
  <si>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</si>
  <si>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</si>
  <si>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</si>
  <si>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</si>
  <si>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</si>
  <si>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</si>
  <si>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</si>
  <si>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</si>
  <si>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</si>
  <si>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</si>
  <si>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</si>
  <si>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</si>
  <si>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</si>
  <si>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</si>
  <si>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</si>
  <si>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</si>
  <si>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</si>
  <si>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</si>
  <si>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</si>
  <si>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</si>
  <si>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</si>
  <si>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</si>
  <si>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</si>
  <si>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</si>
  <si>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</si>
  <si>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</si>
  <si>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</si>
  <si>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</si>
  <si>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</si>
  <si>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</si>
  <si>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</si>
  <si>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</si>
  <si>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</si>
  <si>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</si>
  <si>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</si>
  <si>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</si>
  <si>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</si>
  <si>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</si>
  <si>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</si>
  <si>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</si>
  <si>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</si>
  <si>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</si>
  <si>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</si>
  <si>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</si>
  <si>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</si>
  <si>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</si>
  <si>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</si>
  <si>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</si>
  <si>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</si>
  <si>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</si>
  <si>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</si>
  <si>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</si>
  <si>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</si>
  <si>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</si>
  <si>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</si>
  <si>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</si>
  <si>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</si>
  <si>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</si>
  <si>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</si>
  <si>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</si>
  <si>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</si>
  <si>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</si>
  <si>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</si>
  <si>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</si>
  <si>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</si>
  <si>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</si>
  <si>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</si>
  <si>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</si>
  <si>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</si>
  <si>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</si>
  <si>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</si>
  <si>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</si>
  <si>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</si>
  <si>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</si>
  <si>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</si>
  <si>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</si>
  <si>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</si>
  <si>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</si>
  <si>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</si>
  <si>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</si>
  <si>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</si>
  <si>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</si>
  <si>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</si>
  <si>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</si>
  <si>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</si>
  <si>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</si>
  <si>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</si>
  <si>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</si>
  <si>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</si>
  <si>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</si>
  <si>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</si>
  <si>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</si>
  <si>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</si>
  <si>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</si>
  <si>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</si>
  <si>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</si>
  <si>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</si>
  <si>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</si>
  <si>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</si>
  <si>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</si>
  <si>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</si>
  <si>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</si>
  <si>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</si>
  <si>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</si>
  <si>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</si>
  <si>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</si>
  <si>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</si>
  <si>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</si>
  <si>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</si>
  <si>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</si>
  <si>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</si>
  <si>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</si>
  <si>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</si>
  <si>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</si>
  <si>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</si>
  <si>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</si>
  <si>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</si>
  <si>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</si>
  <si>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</si>
  <si>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</si>
  <si>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</si>
  <si>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</si>
  <si>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</si>
  <si>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</si>
  <si>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</si>
  <si>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</si>
  <si>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</si>
  <si>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</si>
  <si>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</si>
  <si>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</si>
  <si>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</si>
  <si>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</si>
  <si>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</si>
  <si>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</si>
  <si>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</si>
  <si>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</si>
  <si>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</si>
  <si>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</si>
  <si>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</si>
  <si>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</si>
  <si>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</si>
  <si>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</si>
  <si>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</si>
  <si>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</si>
  <si>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</si>
  <si>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</si>
  <si>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</si>
  <si>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</si>
  <si>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</si>
  <si>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</si>
  <si>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</si>
  <si>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</si>
  <si>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</si>
  <si>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</si>
  <si>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</si>
  <si>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</si>
  <si>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</si>
  <si>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</si>
  <si>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</si>
  <si>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</si>
  <si>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</si>
  <si>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</si>
  <si>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</si>
  <si>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</si>
  <si>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</si>
  <si>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</si>
  <si>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</si>
  <si>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</si>
  <si>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</si>
  <si>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</si>
  <si>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</si>
  <si>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</si>
  <si>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</si>
  <si>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</si>
  <si>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</si>
  <si>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</si>
  <si>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</si>
  <si>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</si>
  <si>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</si>
  <si>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</si>
  <si>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</si>
  <si>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</si>
  <si>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</si>
  <si>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</si>
  <si>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</si>
  <si>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</si>
  <si>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</si>
  <si>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</si>
  <si>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</si>
  <si>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</si>
  <si>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</si>
  <si>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</si>
  <si>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</si>
  <si>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</si>
  <si>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</si>
  <si>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</si>
  <si>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</si>
  <si>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</si>
  <si>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</si>
  <si>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</si>
  <si>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</si>
  <si>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</si>
  <si>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</si>
  <si>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</si>
  <si>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</si>
  <si>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</si>
  <si>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</si>
  <si>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</si>
  <si>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</si>
  <si>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</si>
  <si>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</si>
  <si>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</si>
  <si>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</si>
  <si>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</si>
  <si>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</si>
  <si>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</si>
  <si>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</si>
  <si>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</si>
  <si>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</si>
  <si>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</si>
  <si>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</si>
  <si>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</si>
  <si>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</si>
  <si>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</si>
  <si>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</si>
  <si>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</si>
  <si>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</si>
  <si>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</si>
  <si>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</si>
  <si>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</si>
  <si>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</si>
  <si>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</si>
  <si>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</si>
  <si>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</si>
  <si>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</si>
  <si>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</si>
  <si>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</si>
  <si>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</si>
  <si>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</si>
  <si>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</si>
  <si>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</si>
  <si>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</si>
  <si>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</si>
  <si>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</si>
  <si>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</si>
  <si>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</si>
  <si>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</si>
  <si>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</si>
  <si>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</si>
  <si>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</si>
  <si>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</si>
  <si>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</si>
  <si>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</si>
  <si>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</si>
  <si>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</si>
  <si>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</si>
  <si>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</si>
  <si>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</si>
  <si>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</si>
  <si>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</si>
  <si>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</si>
  <si>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</si>
  <si>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</si>
  <si>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</si>
  <si>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</si>
  <si>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</si>
  <si>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</si>
  <si>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</si>
  <si>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</si>
  <si>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</si>
  <si>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</si>
  <si>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</si>
  <si>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</si>
  <si>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</si>
  <si>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</si>
  <si>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</si>
  <si>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</si>
  <si>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</si>
  <si>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</si>
  <si>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</si>
  <si>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</si>
  <si>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</si>
  <si>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</si>
  <si>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</si>
  <si>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</si>
  <si>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</si>
  <si>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</si>
  <si>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</si>
  <si>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</si>
  <si>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</si>
  <si>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</si>
  <si>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</si>
  <si>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</si>
  <si>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</si>
  <si>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</si>
  <si>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</si>
  <si>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</si>
  <si>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</si>
  <si>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</si>
  <si>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</si>
  <si>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</si>
  <si>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</si>
  <si>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</si>
  <si>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</si>
  <si>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</si>
  <si>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</si>
  <si>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</si>
  <si>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</si>
  <si>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</si>
  <si>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</si>
  <si>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</si>
  <si>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</si>
  <si>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</si>
  <si>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</si>
  <si>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</si>
  <si>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</si>
  <si>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</si>
  <si>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</si>
  <si>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</si>
  <si>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</si>
  <si>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</si>
  <si>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</si>
  <si>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</si>
  <si>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</si>
  <si>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</si>
  <si>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</si>
  <si>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</si>
  <si>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</si>
  <si>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</si>
  <si>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</si>
  <si>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</si>
  <si>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</si>
  <si>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</si>
  <si>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</si>
  <si>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</si>
  <si>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</si>
  <si>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</si>
  <si>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</si>
  <si>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</si>
  <si>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</si>
  <si>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</si>
  <si>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</si>
  <si>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</si>
  <si>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</si>
  <si>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</si>
  <si>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</si>
  <si>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</si>
  <si>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</si>
  <si>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</si>
  <si>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</si>
  <si>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</si>
  <si>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</si>
  <si>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</si>
  <si>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</si>
  <si>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</si>
  <si>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</si>
  <si>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</si>
  <si>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</si>
  <si>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</si>
  <si>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</si>
  <si>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</si>
  <si>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</si>
  <si>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</si>
  <si>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</si>
  <si>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</si>
  <si>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</si>
  <si>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</si>
  <si>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</si>
  <si>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</si>
  <si>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</si>
  <si>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</si>
  <si>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</si>
  <si>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</si>
  <si>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</si>
  <si>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</si>
  <si>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</si>
  <si>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</si>
  <si>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</si>
  <si>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</si>
  <si>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</si>
  <si>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</si>
  <si>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</si>
  <si>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</si>
  <si>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</si>
  <si>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</si>
  <si>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</si>
  <si>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</si>
  <si>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</si>
  <si>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</si>
  <si>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</si>
  <si>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</si>
  <si>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</si>
  <si>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</si>
  <si>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</si>
  <si>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</si>
  <si>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</si>
  <si>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</si>
  <si>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</si>
  <si>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</si>
  <si>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</si>
  <si>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</si>
  <si>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</si>
  <si>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</si>
  <si>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</si>
  <si>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</si>
  <si>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</si>
  <si>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</si>
  <si>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</si>
  <si>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</si>
  <si>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</si>
  <si>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</si>
  <si>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</si>
  <si>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</si>
  <si>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</si>
  <si>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</si>
  <si>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</si>
  <si>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</si>
  <si>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</si>
  <si>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</si>
  <si>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</si>
  <si>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</si>
  <si>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</si>
  <si>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</si>
  <si>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</si>
  <si>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</si>
  <si>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</si>
  <si>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</si>
  <si>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</si>
  <si>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</si>
  <si>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</si>
  <si>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</si>
  <si>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</si>
  <si>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</si>
  <si>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</si>
  <si>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</si>
  <si>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</si>
  <si>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</si>
  <si>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</si>
  <si>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</si>
  <si>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</si>
  <si>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</si>
  <si>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</si>
  <si>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</si>
  <si>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</si>
  <si>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</si>
  <si>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</si>
  <si>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</si>
  <si>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</si>
  <si>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</si>
  <si>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</si>
  <si>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</si>
  <si>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</si>
  <si>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</si>
  <si>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</si>
  <si>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</si>
  <si>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</si>
  <si>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</si>
  <si>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</si>
  <si>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</si>
  <si>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</si>
  <si>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</si>
  <si>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</si>
  <si>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</si>
  <si>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</si>
  <si>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</si>
  <si>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</si>
  <si>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</si>
  <si>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</si>
  <si>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</si>
  <si>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</si>
  <si>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</si>
  <si>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</si>
  <si>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</si>
  <si>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</si>
  <si>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</si>
  <si>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</si>
  <si>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</si>
  <si>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</si>
  <si>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</si>
  <si>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</si>
  <si>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</si>
  <si>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</si>
  <si>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</si>
  <si>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</si>
  <si>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</si>
  <si>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</si>
  <si>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</si>
  <si>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</si>
  <si>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</si>
  <si>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</si>
  <si>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</si>
  <si>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</si>
  <si>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</si>
  <si>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</si>
  <si>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</si>
  <si>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</si>
  <si>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</si>
  <si>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</si>
  <si>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</si>
  <si>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</si>
  <si>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</si>
  <si>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</si>
  <si>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</si>
  <si>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</si>
  <si>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</si>
  <si>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</si>
  <si>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</si>
  <si>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</si>
  <si>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</si>
  <si>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</si>
  <si>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</si>
  <si>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</si>
  <si>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</si>
  <si>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</si>
  <si>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</si>
  <si>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</si>
  <si>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</si>
  <si>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</si>
  <si>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</si>
  <si>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</si>
  <si>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</si>
  <si>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</si>
  <si>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</si>
  <si>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</si>
  <si>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</si>
  <si>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</si>
  <si>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</si>
  <si>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</si>
  <si>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</si>
  <si>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</si>
  <si>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</si>
  <si>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</si>
  <si>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</si>
  <si>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</si>
  <si>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</si>
  <si>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</si>
  <si>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</si>
  <si>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</si>
  <si>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</si>
  <si>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</si>
  <si>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</si>
  <si>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</si>
  <si>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</si>
  <si>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</si>
  <si>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</si>
  <si>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</si>
  <si>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</si>
  <si>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</si>
  <si>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</si>
  <si>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</si>
  <si>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</si>
  <si>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</si>
  <si>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</si>
  <si>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</si>
  <si>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</si>
  <si>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</si>
  <si>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</si>
  <si>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</si>
  <si>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</si>
  <si>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</si>
  <si>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</si>
  <si>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</si>
  <si>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</si>
  <si>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</si>
  <si>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</si>
  <si>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</si>
  <si>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</si>
  <si>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</si>
  <si>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</si>
  <si>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</si>
  <si>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</si>
  <si>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</si>
  <si>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</si>
  <si>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</si>
  <si>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</si>
  <si>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</si>
  <si>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</si>
  <si>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</si>
  <si>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</si>
  <si>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</si>
  <si>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</si>
  <si>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</si>
  <si>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</si>
  <si>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</si>
  <si>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</si>
  <si>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</si>
  <si>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</si>
  <si>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</si>
  <si>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</si>
  <si>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</si>
  <si>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</si>
  <si>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</si>
  <si>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</si>
  <si>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</si>
  <si>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</si>
  <si>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</si>
  <si>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</si>
  <si>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</si>
  <si>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</si>
  <si>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</si>
  <si>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</si>
  <si>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</si>
  <si>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</si>
  <si>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</si>
  <si>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</si>
  <si>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</si>
  <si>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</si>
  <si>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</si>
  <si>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</si>
  <si>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</si>
  <si>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</si>
  <si>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</si>
  <si>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</si>
  <si>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</si>
  <si>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</si>
  <si>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</si>
  <si>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</si>
  <si>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</si>
  <si>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</si>
  <si>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</si>
  <si>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</si>
  <si>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</si>
  <si>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</si>
  <si>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</si>
  <si>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</si>
  <si>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</si>
  <si>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</si>
  <si>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</si>
  <si>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</si>
  <si>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</si>
  <si>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</si>
  <si>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</si>
  <si>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</si>
  <si>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</si>
  <si>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</si>
  <si>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</si>
  <si>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</si>
  <si>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</si>
  <si>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</si>
  <si>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</si>
  <si>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</si>
  <si>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</si>
  <si>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</si>
  <si>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</si>
  <si>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</si>
  <si>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</si>
  <si>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</si>
  <si>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</si>
  <si>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</si>
  <si>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</si>
  <si>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</si>
  <si>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</si>
  <si>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</si>
  <si>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</si>
  <si>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</si>
  <si>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</si>
  <si>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</si>
  <si>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</si>
  <si>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</si>
  <si>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</si>
  <si>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</si>
  <si>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</si>
  <si>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</si>
  <si>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</si>
  <si>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</si>
  <si>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</si>
  <si>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</si>
  <si>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</si>
  <si>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</si>
  <si>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</si>
  <si>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</si>
  <si>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</si>
  <si>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</si>
  <si>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</si>
  <si>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</si>
  <si>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</si>
  <si>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</si>
  <si>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</si>
  <si>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</si>
  <si>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</si>
  <si>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</si>
  <si>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</si>
  <si>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</si>
  <si>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</si>
  <si>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</si>
  <si>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</si>
  <si>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</si>
  <si>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</si>
  <si>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</si>
  <si>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</si>
  <si>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</si>
  <si>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</si>
  <si>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</si>
  <si>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</si>
  <si>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</si>
  <si>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</si>
  <si>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</si>
  <si>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</si>
  <si>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</si>
  <si>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</si>
  <si>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</si>
  <si>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</si>
  <si>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</si>
  <si>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</si>
  <si>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</si>
  <si>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</si>
  <si>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</si>
  <si>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</si>
  <si>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</si>
  <si>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</si>
  <si>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</si>
  <si>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</si>
  <si>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</si>
  <si>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</si>
  <si>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</si>
  <si>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</si>
  <si>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</si>
  <si>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</si>
  <si>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</si>
  <si>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</si>
  <si>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</si>
  <si>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</si>
  <si>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</si>
  <si>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</si>
  <si>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</si>
  <si>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</si>
  <si>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</si>
  <si>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</si>
  <si>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</si>
  <si>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</si>
  <si>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</si>
  <si>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</si>
  <si>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</si>
  <si>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</si>
  <si>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</si>
  <si>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</si>
  <si>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</si>
  <si>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</si>
  <si>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</si>
  <si>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</si>
  <si>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</si>
  <si>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</si>
  <si>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</si>
  <si>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</si>
  <si>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</si>
  <si>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</si>
  <si>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</si>
  <si>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</si>
  <si>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</si>
  <si>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</si>
  <si>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</si>
  <si>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</si>
  <si>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</si>
  <si>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</si>
  <si>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</si>
  <si>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</si>
  <si>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</si>
  <si>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</si>
  <si>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</si>
  <si>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</si>
  <si>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</si>
  <si>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</si>
  <si>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</si>
  <si>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</si>
  <si>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</si>
  <si>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</si>
  <si>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</si>
  <si>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</si>
  <si>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</si>
  <si>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</si>
  <si>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</si>
  <si>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</si>
  <si>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</si>
  <si>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</si>
  <si>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</si>
  <si>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</si>
  <si>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</si>
  <si>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</si>
  <si>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</si>
  <si>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</si>
  <si>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</si>
  <si>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</si>
  <si>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</si>
  <si>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</si>
  <si>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</si>
  <si>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</si>
  <si>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</si>
  <si>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</si>
  <si>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</si>
  <si>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</si>
  <si>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</si>
  <si>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</si>
  <si>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</si>
  <si>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</si>
  <si>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</si>
  <si>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</si>
  <si>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</si>
  <si>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</si>
  <si>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</si>
  <si>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</si>
  <si>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</si>
  <si>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</si>
  <si>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</si>
  <si>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</si>
  <si>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</si>
  <si>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</si>
  <si>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</si>
  <si>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</si>
  <si>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</si>
  <si>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</si>
  <si>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</si>
  <si>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</si>
  <si>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</si>
  <si>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</si>
  <si>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</si>
  <si>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</si>
  <si>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</si>
  <si>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</si>
  <si>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</si>
  <si>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</si>
  <si>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</si>
  <si>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</si>
  <si>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</si>
  <si>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</si>
  <si>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</si>
  <si>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</si>
  <si>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</si>
  <si>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</si>
  <si>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</si>
  <si>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</si>
  <si>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</si>
  <si>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</si>
  <si>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</si>
  <si>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</si>
  <si>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</si>
  <si>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</si>
  <si>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</si>
  <si>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</si>
  <si>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</si>
  <si>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</si>
  <si>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</si>
  <si>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</si>
  <si>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</si>
  <si>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</si>
  <si>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</si>
  <si>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</si>
  <si>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</si>
  <si>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</si>
  <si>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</si>
  <si>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</si>
  <si>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</si>
  <si>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</si>
  <si>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</si>
  <si>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</si>
  <si>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</si>
  <si>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</si>
  <si>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</si>
  <si>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</si>
  <si>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</si>
  <si>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</si>
  <si>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</si>
  <si>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</si>
  <si>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</si>
  <si>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</si>
  <si>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</si>
  <si>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</si>
  <si>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</si>
  <si>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</si>
  <si>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</si>
  <si>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</si>
  <si>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</si>
  <si>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</si>
  <si>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</si>
  <si>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</si>
  <si>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</si>
  <si>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</si>
  <si>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</si>
  <si>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</si>
  <si>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</si>
  <si>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</si>
  <si>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</si>
  <si>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</si>
  <si>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</si>
  <si>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</si>
  <si>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</si>
  <si>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</si>
  <si>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</si>
  <si>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</si>
  <si>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</si>
  <si>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</si>
  <si>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</si>
  <si>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</si>
  <si>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</si>
  <si>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</si>
  <si>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</si>
  <si>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</si>
  <si>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</si>
  <si>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</si>
  <si>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</si>
  <si>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</si>
  <si>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</si>
  <si>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</si>
  <si>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</si>
  <si>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</si>
  <si>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</si>
  <si>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</si>
  <si>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</si>
  <si>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</si>
  <si>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</si>
  <si>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</si>
  <si>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</si>
  <si>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</si>
  <si>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</si>
  <si>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</si>
  <si>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</si>
  <si>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</si>
  <si>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</si>
  <si>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</si>
  <si>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</si>
  <si>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</si>
  <si>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</si>
  <si>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</si>
  <si>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</si>
  <si>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</si>
  <si>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</si>
  <si>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</si>
  <si>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</si>
  <si>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</si>
  <si>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</si>
  <si>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</si>
  <si>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</si>
  <si>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</si>
  <si>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</si>
  <si>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</si>
  <si>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</si>
  <si>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</si>
  <si>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</si>
  <si>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</si>
  <si>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</si>
  <si>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</si>
  <si>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</si>
  <si>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</si>
  <si>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</si>
  <si>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</si>
  <si>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</si>
  <si>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</si>
  <si>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</si>
  <si>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</si>
  <si>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</si>
  <si>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</si>
  <si>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</si>
  <si>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</si>
  <si>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</si>
  <si>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</si>
  <si>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</si>
  <si>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</si>
  <si>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</si>
  <si>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</si>
  <si>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</si>
  <si>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</si>
  <si>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</si>
  <si>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</si>
  <si>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</si>
  <si>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</si>
  <si>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</si>
  <si>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</si>
  <si>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</si>
  <si>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</si>
  <si>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</si>
  <si>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</si>
  <si>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</si>
  <si>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</si>
  <si>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</si>
  <si>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</si>
  <si>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</si>
  <si>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</si>
  <si>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</si>
  <si>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</si>
  <si>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</si>
  <si>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</si>
  <si>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</si>
  <si>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</si>
  <si>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</si>
  <si>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</si>
  <si>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</si>
  <si>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</si>
  <si>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</si>
  <si>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</si>
  <si>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</si>
  <si>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</si>
  <si>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</si>
  <si>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</si>
  <si>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</si>
  <si>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</si>
  <si>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</si>
  <si>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</si>
  <si>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</si>
  <si>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</si>
  <si>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</si>
  <si>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</si>
  <si>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</si>
  <si>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</si>
  <si>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</si>
  <si>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</si>
  <si>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</si>
  <si>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</si>
  <si>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</si>
  <si>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</si>
  <si>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</si>
  <si>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</si>
  <si>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</si>
  <si>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</si>
  <si>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</si>
  <si>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</si>
  <si>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</si>
  <si>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</si>
  <si>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</si>
  <si>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</si>
  <si>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</si>
  <si>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</si>
  <si>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</si>
  <si>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</si>
  <si>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</si>
  <si>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</si>
  <si>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</si>
  <si>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</si>
  <si>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</si>
  <si>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</si>
  <si>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</si>
  <si>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</si>
  <si>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</si>
  <si>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</si>
  <si>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</si>
  <si>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</si>
  <si>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</si>
  <si>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</si>
  <si>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</si>
  <si>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</si>
  <si>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</si>
  <si>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</si>
  <si>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</si>
  <si>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</si>
  <si>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</si>
  <si>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</si>
  <si>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</si>
  <si>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</si>
  <si>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</si>
  <si>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</si>
  <si>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</si>
  <si>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</si>
  <si>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</si>
  <si>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</si>
  <si>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</si>
  <si>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</si>
  <si>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</si>
  <si>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</si>
  <si>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</si>
  <si>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</si>
  <si>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</si>
  <si>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</si>
  <si>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</si>
  <si>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</si>
  <si>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</si>
  <si>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</si>
  <si>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</si>
  <si>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</si>
  <si>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</si>
  <si>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</si>
  <si>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</si>
  <si>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</si>
  <si>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</si>
  <si>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</si>
  <si>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</si>
  <si>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</si>
  <si>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</si>
  <si>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</si>
  <si>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</si>
  <si>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</si>
  <si>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</si>
  <si>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</si>
  <si>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</si>
  <si>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</si>
  <si>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</si>
  <si>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</si>
  <si>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</si>
  <si>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</si>
  <si>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</si>
  <si>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</si>
  <si>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</si>
  <si>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</si>
  <si>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</si>
  <si>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</si>
  <si>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</si>
  <si>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</si>
  <si>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</si>
  <si>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</si>
  <si>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</si>
  <si>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</si>
  <si>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</si>
  <si>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</si>
  <si>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</si>
  <si>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</si>
  <si>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</si>
  <si>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</si>
  <si>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</si>
  <si>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</si>
  <si>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</si>
  <si>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</si>
  <si>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</si>
  <si>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</si>
  <si>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</si>
  <si>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</si>
  <si>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</si>
  <si>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</si>
  <si>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</si>
  <si>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</si>
  <si>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</si>
  <si>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</si>
  <si>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</si>
  <si>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</si>
  <si>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</si>
  <si>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</si>
  <si>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</si>
  <si>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</si>
  <si>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</si>
  <si>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</si>
  <si>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</si>
  <si>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</si>
  <si>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</si>
  <si>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</si>
  <si>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</si>
  <si>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</si>
  <si>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</si>
  <si>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</si>
  <si>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</si>
  <si>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</si>
  <si>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</si>
  <si>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</si>
  <si>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</si>
  <si>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</si>
  <si>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</si>
  <si>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</si>
  <si>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</si>
  <si>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</si>
  <si>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</si>
  <si>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</si>
  <si>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</si>
  <si>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</si>
  <si>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</si>
  <si>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</si>
  <si>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</si>
  <si>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</si>
  <si>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</si>
  <si>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</si>
  <si>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</si>
  <si>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</si>
  <si>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</si>
  <si>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</si>
  <si>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</si>
  <si>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</si>
  <si>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</si>
  <si>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</si>
  <si>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</si>
  <si>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</si>
  <si>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</si>
  <si>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</si>
  <si>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</si>
  <si>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</si>
  <si>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</si>
  <si>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</si>
  <si>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</si>
  <si>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</si>
  <si>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</si>
  <si>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</si>
  <si>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</si>
  <si>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</si>
  <si>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</si>
  <si>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</si>
  <si>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</si>
  <si>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</si>
  <si>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</si>
  <si>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</si>
  <si>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</si>
  <si>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</si>
  <si>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</si>
  <si>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</si>
  <si>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</si>
  <si>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</si>
  <si>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</si>
  <si>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</si>
  <si>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</si>
  <si>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</si>
  <si>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</si>
  <si>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</si>
  <si>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</si>
  <si>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</si>
  <si>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</si>
  <si>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</si>
  <si>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</si>
  <si>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</si>
  <si>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</si>
  <si>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</si>
  <si>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</si>
  <si>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</si>
  <si>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</si>
  <si>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</si>
  <si>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</si>
  <si>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</si>
  <si>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</si>
  <si>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</si>
  <si>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</si>
  <si>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</si>
  <si>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</si>
  <si>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</si>
  <si>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</si>
  <si>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</si>
  <si>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</si>
  <si>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</si>
  <si>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</si>
  <si>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</si>
  <si>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</si>
  <si>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</si>
  <si>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</si>
  <si>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</si>
  <si>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</si>
  <si>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</si>
  <si>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</si>
  <si>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</si>
  <si>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</si>
  <si>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</si>
  <si>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</si>
  <si>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</si>
  <si>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</si>
  <si>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</si>
  <si>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</si>
  <si>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</si>
  <si>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</si>
  <si>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</si>
  <si>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</si>
  <si>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</si>
  <si>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</si>
  <si>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</si>
  <si>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</si>
  <si>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</si>
  <si>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</si>
  <si>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</si>
  <si>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</si>
  <si>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</si>
  <si>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</si>
  <si>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</si>
  <si>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</si>
  <si>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</si>
  <si>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</si>
  <si>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</si>
  <si>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</si>
  <si>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</si>
  <si>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</si>
  <si>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</si>
  <si>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</si>
  <si>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</si>
  <si>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</si>
  <si>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</si>
  <si>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</si>
  <si>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</si>
  <si>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</si>
  <si>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</si>
  <si>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</si>
  <si>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</si>
  <si>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</si>
  <si>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</si>
  <si>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</si>
  <si>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</si>
  <si>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</si>
  <si>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</si>
  <si>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</si>
  <si>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</si>
  <si>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</si>
  <si>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</si>
  <si>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</si>
  <si>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</si>
  <si>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</si>
  <si>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</si>
  <si>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</si>
  <si>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</si>
  <si>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</si>
  <si>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</si>
  <si>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</si>
  <si>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</si>
  <si>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</si>
  <si>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</si>
  <si>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</si>
  <si>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</si>
  <si>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</si>
  <si>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</si>
  <si>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</si>
  <si>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</si>
  <si>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</si>
  <si>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</si>
  <si>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</si>
  <si>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</si>
  <si>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</si>
  <si>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</si>
  <si>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</si>
  <si>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</si>
  <si>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</si>
  <si>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</si>
  <si>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</si>
  <si>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</si>
  <si>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</si>
  <si>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</si>
  <si>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</si>
  <si>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</si>
  <si>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</si>
  <si>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</si>
  <si>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</si>
  <si>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</si>
  <si>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</si>
  <si>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</si>
  <si>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</si>
  <si>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</si>
  <si>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</si>
  <si>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</si>
  <si>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</si>
  <si>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</si>
  <si>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</si>
  <si>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</si>
  <si>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</si>
  <si>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</si>
  <si>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</si>
  <si>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</si>
  <si>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</si>
  <si>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</si>
  <si>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</si>
  <si>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</si>
  <si>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</si>
  <si>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</si>
  <si>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</si>
  <si>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</si>
  <si>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</si>
  <si>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</si>
  <si>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</si>
  <si>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</si>
  <si>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</si>
  <si>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</si>
  <si>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</si>
  <si>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</si>
  <si>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</si>
  <si>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</si>
  <si>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</si>
  <si>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</si>
  <si>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</si>
  <si>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</si>
  <si>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</si>
  <si>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</si>
  <si>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</si>
  <si>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</si>
  <si>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</si>
  <si>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</si>
  <si>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</si>
  <si>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</si>
  <si>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</si>
  <si>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</si>
  <si>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</si>
  <si>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</si>
  <si>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</si>
  <si>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</si>
  <si>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</si>
  <si>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</si>
  <si>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</si>
  <si>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</si>
  <si>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</si>
  <si>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</si>
  <si>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</si>
  <si>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</si>
  <si>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</si>
  <si>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</si>
  <si>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</si>
  <si>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</si>
  <si>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</si>
  <si>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</si>
  <si>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</si>
  <si>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</si>
  <si>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</si>
  <si>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</si>
  <si>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</si>
  <si>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</si>
  <si>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</si>
  <si>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</si>
  <si>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</si>
  <si>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</si>
  <si>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</si>
  <si>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</si>
  <si>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</si>
  <si>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</si>
  <si>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</si>
  <si>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</si>
  <si>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</si>
  <si>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</si>
  <si>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</si>
  <si>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</si>
  <si>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</si>
  <si>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</si>
  <si>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</si>
  <si>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</si>
  <si>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</si>
  <si>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</si>
  <si>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</si>
  <si>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</si>
  <si>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</si>
  <si>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</si>
  <si>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</si>
  <si>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</si>
  <si>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</si>
  <si>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</si>
  <si>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</si>
  <si>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</si>
  <si>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</si>
  <si>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</si>
  <si>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</si>
  <si>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</si>
  <si>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</si>
  <si>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</si>
  <si>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</si>
  <si>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</si>
  <si>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</si>
  <si>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</si>
  <si>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</si>
  <si>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</si>
  <si>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</si>
  <si>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</si>
  <si>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</si>
  <si>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</si>
  <si>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</si>
  <si>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</si>
  <si>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</si>
  <si>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</si>
  <si>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</si>
  <si>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</si>
  <si>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</si>
  <si>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</si>
  <si>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</si>
  <si>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</si>
  <si>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</si>
  <si>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</si>
  <si>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</si>
  <si>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</si>
  <si>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</si>
  <si>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</si>
  <si>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</si>
  <si>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</si>
  <si>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</si>
  <si>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</si>
  <si>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</si>
  <si>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</si>
  <si>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</si>
  <si>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</si>
  <si>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</si>
  <si>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</si>
  <si>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</si>
  <si>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</si>
  <si>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</si>
  <si>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</si>
  <si>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</si>
  <si>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</si>
  <si>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</si>
  <si>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</si>
  <si>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</si>
  <si>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</si>
  <si>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</si>
  <si>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</si>
  <si>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</si>
  <si>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</si>
  <si>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</si>
  <si>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</si>
  <si>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</si>
  <si>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</si>
  <si>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</si>
  <si>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</si>
  <si>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</si>
  <si>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</si>
  <si>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</si>
  <si>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</si>
  <si>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</si>
  <si>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</si>
  <si>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</si>
  <si>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</si>
  <si>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</si>
  <si>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</si>
  <si>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</si>
  <si>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</si>
  <si>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</si>
  <si>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</si>
  <si>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</si>
  <si>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</si>
  <si>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</si>
  <si>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</si>
  <si>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</si>
  <si>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</si>
  <si>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</si>
  <si>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</si>
  <si>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</si>
  <si>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</si>
  <si>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</si>
  <si>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</si>
  <si>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</si>
  <si>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</si>
  <si>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</si>
  <si>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</si>
  <si>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</si>
  <si>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</si>
  <si>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</si>
  <si>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</si>
  <si>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</si>
  <si>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</si>
  <si>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</si>
  <si>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</si>
  <si>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</si>
  <si>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</si>
  <si>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</si>
  <si>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</si>
  <si>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</si>
  <si>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</si>
  <si>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</si>
  <si>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</si>
  <si>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</si>
  <si>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</si>
  <si>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</si>
  <si>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</si>
  <si>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</si>
  <si>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</si>
  <si>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</si>
  <si>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</si>
  <si>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</si>
  <si>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</si>
  <si>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</si>
  <si>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</si>
  <si>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</si>
  <si>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</si>
  <si>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</si>
  <si>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</si>
  <si>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</si>
  <si>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</si>
  <si>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</si>
  <si>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</si>
  <si>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</si>
  <si>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</si>
  <si>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</si>
  <si>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</si>
  <si>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</si>
  <si>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</si>
  <si>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</si>
  <si>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</si>
  <si>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</si>
  <si>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</si>
  <si>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</si>
  <si>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</si>
  <si>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</si>
  <si>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</si>
  <si>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</si>
  <si>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</si>
  <si>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</si>
  <si>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</si>
  <si>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</si>
  <si>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</si>
  <si>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</si>
  <si>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</si>
  <si>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</si>
  <si>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</si>
  <si>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</si>
  <si>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</si>
  <si>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</si>
  <si>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</si>
  <si>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</si>
  <si>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</si>
  <si>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</si>
  <si>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</si>
  <si>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</si>
  <si>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</si>
  <si>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</si>
  <si>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</si>
  <si>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</si>
  <si>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</si>
  <si>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</si>
  <si>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</si>
  <si>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</si>
  <si>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</si>
  <si>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</si>
  <si>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</si>
  <si>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</si>
  <si>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</si>
  <si>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</si>
  <si>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</si>
  <si>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</si>
  <si>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</si>
  <si>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</si>
  <si>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</si>
  <si>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</si>
  <si>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</si>
  <si>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</si>
  <si>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</si>
  <si>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</si>
  <si>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</si>
  <si>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</si>
  <si>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</si>
  <si>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</si>
  <si>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</si>
  <si>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</si>
  <si>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</si>
  <si>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</si>
  <si>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</si>
  <si>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</si>
  <si>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</si>
  <si>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</si>
  <si>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</si>
  <si>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</si>
  <si>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</si>
  <si>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</si>
  <si>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</si>
  <si>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</si>
  <si>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</si>
  <si>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</si>
  <si>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</si>
  <si>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</si>
  <si>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</si>
  <si>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</si>
  <si>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</si>
  <si>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</si>
  <si>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</si>
  <si>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</si>
  <si>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</si>
  <si>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</si>
  <si>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</si>
  <si>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</si>
  <si>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</si>
  <si>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</si>
  <si>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</si>
  <si>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</si>
  <si>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</si>
  <si>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</si>
  <si>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</si>
  <si>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</si>
  <si>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</si>
  <si>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</si>
  <si>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</si>
  <si>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</si>
  <si>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</si>
  <si>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</si>
  <si>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</si>
  <si>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</si>
  <si>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</si>
  <si>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</si>
  <si>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</si>
  <si>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</si>
  <si>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</si>
  <si>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</si>
  <si>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</si>
  <si>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</si>
  <si>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</si>
  <si>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</si>
  <si>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</si>
  <si>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</si>
  <si>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</si>
  <si>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</si>
  <si>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</si>
  <si>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</si>
  <si>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</si>
  <si>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</si>
  <si>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</si>
  <si>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</si>
  <si>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</si>
  <si>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</si>
  <si>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</si>
  <si>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</si>
  <si>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</si>
  <si>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</si>
  <si>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</si>
  <si>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</si>
  <si>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</si>
  <si>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</si>
  <si>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</si>
  <si>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</si>
  <si>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</si>
  <si>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</si>
  <si>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</si>
  <si>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</si>
  <si>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</si>
  <si>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</si>
  <si>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</si>
  <si>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</si>
  <si>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</si>
  <si>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</si>
  <si>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</si>
  <si>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</si>
  <si>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</si>
  <si>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</si>
  <si>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</si>
  <si>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</si>
  <si>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</si>
  <si>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</si>
  <si>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</si>
  <si>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</si>
  <si>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</si>
  <si>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</si>
  <si>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</si>
  <si>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</si>
  <si>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</si>
  <si>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</si>
  <si>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</si>
  <si>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</si>
  <si>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</si>
  <si>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</si>
  <si>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</si>
  <si>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</si>
  <si>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</si>
  <si>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</si>
  <si>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</si>
  <si>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</si>
  <si>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</si>
  <si>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</si>
  <si>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</si>
  <si>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</si>
  <si>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</si>
  <si>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</si>
  <si>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</si>
  <si>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</si>
  <si>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</si>
  <si>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</si>
  <si>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</si>
  <si>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</si>
  <si>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</si>
  <si>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</si>
  <si>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</si>
  <si>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</si>
  <si>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</si>
  <si>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</si>
  <si>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</si>
  <si>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</si>
  <si>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</si>
  <si>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</si>
  <si>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</si>
  <si>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</si>
  <si>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</si>
  <si>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</si>
  <si>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</si>
  <si>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</si>
  <si>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</si>
  <si>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</si>
  <si>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</si>
  <si>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</si>
  <si>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</si>
  <si>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</si>
  <si>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</si>
  <si>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</si>
  <si>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</si>
  <si>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</si>
  <si>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</si>
  <si>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</si>
  <si>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</si>
  <si>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</si>
  <si>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</si>
  <si>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</si>
  <si>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</si>
  <si>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</si>
  <si>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</si>
  <si>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</si>
  <si>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</si>
  <si>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</si>
  <si>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</si>
  <si>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</si>
  <si>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</si>
  <si>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</si>
  <si>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</si>
  <si>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</si>
  <si>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</si>
  <si>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</si>
  <si>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</si>
  <si>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</si>
  <si>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</si>
  <si>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</si>
  <si>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</si>
  <si>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</si>
  <si>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</si>
  <si>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</si>
  <si>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</si>
  <si>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</si>
  <si>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</si>
  <si>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</si>
  <si>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</si>
  <si>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</si>
  <si>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</si>
  <si>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</si>
  <si>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</si>
  <si>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</si>
  <si>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</si>
  <si>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</si>
  <si>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</si>
  <si>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</si>
  <si>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</si>
  <si>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</si>
  <si>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</si>
  <si>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</si>
  <si>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</si>
  <si>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</si>
  <si>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</si>
  <si>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</si>
  <si>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</si>
  <si>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</si>
  <si>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</si>
  <si>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</si>
  <si>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</si>
  <si>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</si>
  <si>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</si>
  <si>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</si>
  <si>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</si>
  <si>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</si>
  <si>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</si>
  <si>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</si>
  <si>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</si>
  <si>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</si>
  <si>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</si>
  <si>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</si>
  <si>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</si>
  <si>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</si>
  <si>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</si>
  <si>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</si>
  <si>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</si>
  <si>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</si>
  <si>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</si>
  <si>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</si>
  <si>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</si>
  <si>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</si>
  <si>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</si>
  <si>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</si>
  <si>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</si>
  <si>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</si>
  <si>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</si>
  <si>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</si>
  <si>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</si>
  <si>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</si>
  <si>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</si>
  <si>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</si>
  <si>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</si>
  <si>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</si>
  <si>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</si>
  <si>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</si>
  <si>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</si>
  <si>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</si>
  <si>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</si>
  <si>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</si>
  <si>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</si>
  <si>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</si>
  <si>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</si>
  <si>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</si>
  <si>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</si>
  <si>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</si>
  <si>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</si>
  <si>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</si>
  <si>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</si>
  <si>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</si>
  <si>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</si>
  <si>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</si>
  <si>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</si>
  <si>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</si>
  <si>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</si>
  <si>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</si>
  <si>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</si>
  <si>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</si>
  <si>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</si>
  <si>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</si>
  <si>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</si>
  <si>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</si>
  <si>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</si>
  <si>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</si>
  <si>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</si>
  <si>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</si>
  <si>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</si>
  <si>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</si>
  <si>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</si>
  <si>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</si>
  <si>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</si>
  <si>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</si>
  <si>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</si>
  <si>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</si>
  <si>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</si>
  <si>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</si>
  <si>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</si>
  <si>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</si>
  <si>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</si>
  <si>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</si>
  <si>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</si>
  <si>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</si>
  <si>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</si>
  <si>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</si>
  <si>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</si>
  <si>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</si>
  <si>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</si>
  <si>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</si>
  <si>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</si>
  <si>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</si>
  <si>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</si>
  <si>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</si>
  <si>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</si>
  <si>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</si>
  <si>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</si>
  <si>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</si>
  <si>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</si>
  <si>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</si>
  <si>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</si>
  <si>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</si>
  <si>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</si>
  <si>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</si>
  <si>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</si>
  <si>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</si>
  <si>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</si>
  <si>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</si>
  <si>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</si>
  <si>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</si>
  <si>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</si>
  <si>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</si>
  <si>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</si>
  <si>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</si>
  <si>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</si>
  <si>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</si>
  <si>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</si>
  <si>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</si>
  <si>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</si>
  <si>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</si>
  <si>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</si>
  <si>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</si>
  <si>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</si>
  <si>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</si>
  <si>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</si>
  <si>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</si>
  <si>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</si>
  <si>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</si>
  <si>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</si>
  <si>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</si>
  <si>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</si>
  <si>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</si>
  <si>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</si>
  <si>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</si>
  <si>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</si>
  <si>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</si>
  <si>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</si>
  <si>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</si>
  <si>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</si>
  <si>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</si>
  <si>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</si>
  <si>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</si>
  <si>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</si>
  <si>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</si>
  <si>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</si>
  <si>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</si>
  <si>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</si>
  <si>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</si>
  <si>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</si>
  <si>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</si>
  <si>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</si>
  <si>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</si>
  <si>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</si>
  <si>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</si>
  <si>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</si>
  <si>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</si>
  <si>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</si>
  <si>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</si>
  <si>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</si>
  <si>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</si>
  <si>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</si>
  <si>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</si>
  <si>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</si>
  <si>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</si>
  <si>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</si>
  <si>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</si>
  <si>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</si>
  <si>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</si>
  <si>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</si>
  <si>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</si>
  <si>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</si>
  <si>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</si>
  <si>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</si>
  <si>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</si>
  <si>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</si>
  <si>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</si>
  <si>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</si>
  <si>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</si>
  <si>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</si>
  <si>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</si>
  <si>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</si>
  <si>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</si>
  <si>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</si>
  <si>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</si>
  <si>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</si>
  <si>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</si>
  <si>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</si>
  <si>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</si>
  <si>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</si>
  <si>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</si>
  <si>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</si>
  <si>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</si>
  <si>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</si>
  <si>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</si>
  <si>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</si>
  <si>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</si>
  <si>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</si>
  <si>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</si>
  <si>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</si>
  <si>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</si>
  <si>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</si>
  <si>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</si>
  <si>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</si>
  <si>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</si>
  <si>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</si>
  <si>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</si>
  <si>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</si>
  <si>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</si>
  <si>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</si>
  <si>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</si>
  <si>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</si>
  <si>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</si>
  <si>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</si>
  <si>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</si>
  <si>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</si>
  <si>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</si>
  <si>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</si>
  <si>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</si>
  <si>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</si>
  <si>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</si>
  <si>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</si>
  <si>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</si>
  <si>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</si>
  <si>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</si>
  <si>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</si>
  <si>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</si>
  <si>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</si>
  <si>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</si>
  <si>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</si>
  <si>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</si>
  <si>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</si>
  <si>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</si>
  <si>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</si>
  <si>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</si>
  <si>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</si>
  <si>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</si>
  <si>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</si>
  <si>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</si>
  <si>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</si>
  <si>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</si>
  <si>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</si>
  <si>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</si>
  <si>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</si>
  <si>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</si>
  <si>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</si>
  <si>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</si>
  <si>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</si>
  <si>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</si>
  <si>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</si>
  <si>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</si>
  <si>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</si>
  <si>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</si>
  <si>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</si>
  <si>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</si>
  <si>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</si>
  <si>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</si>
  <si>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</si>
  <si>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</si>
  <si>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</si>
  <si>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</si>
  <si>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</si>
  <si>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</si>
  <si>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</si>
  <si>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</si>
  <si>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</si>
  <si>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</si>
  <si>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</si>
  <si>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</si>
  <si>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</si>
  <si>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</si>
  <si>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</si>
  <si>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</si>
  <si>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</si>
  <si>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</si>
  <si>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</si>
  <si>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</si>
  <si>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</si>
  <si>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</si>
  <si>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</si>
  <si>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</si>
  <si>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</si>
  <si>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</si>
  <si>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</si>
  <si>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</si>
  <si>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</si>
  <si>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</si>
  <si>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</si>
  <si>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</si>
  <si>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</si>
  <si>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</si>
  <si>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</si>
  <si>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</si>
  <si>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</si>
  <si>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</si>
  <si>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</si>
  <si>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</si>
  <si>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</si>
  <si>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</si>
  <si>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</si>
  <si>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</si>
  <si>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</si>
  <si>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</si>
  <si>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</si>
  <si>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</si>
  <si>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</si>
  <si>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</si>
  <si>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</si>
  <si>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</si>
  <si>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</si>
  <si>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</si>
  <si>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</si>
  <si>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</si>
  <si>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</si>
  <si>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</si>
  <si>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</si>
  <si>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</si>
  <si>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</si>
  <si>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</si>
  <si>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</si>
  <si>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</si>
  <si>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</si>
  <si>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</si>
  <si>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</si>
  <si>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</si>
  <si>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</si>
  <si>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</si>
  <si>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</si>
  <si>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</si>
  <si>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</si>
  <si>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</si>
  <si>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</si>
  <si>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</si>
  <si>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</si>
  <si>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</si>
  <si>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</si>
  <si>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</si>
  <si>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</si>
  <si>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</si>
  <si>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</si>
  <si>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</si>
  <si>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</si>
  <si>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</si>
  <si>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</si>
  <si>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</si>
  <si>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</si>
  <si>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</si>
  <si>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</si>
  <si>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</si>
  <si>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</si>
  <si>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</si>
  <si>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</si>
  <si>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</si>
  <si>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</si>
  <si>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</si>
  <si>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</si>
  <si>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</si>
  <si>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</si>
  <si>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</si>
  <si>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</si>
  <si>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</si>
  <si>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</si>
  <si>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</si>
  <si>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</si>
  <si>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</si>
  <si>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</si>
  <si>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</si>
  <si>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</si>
  <si>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</si>
  <si>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</si>
  <si>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</si>
  <si>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</si>
  <si>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</si>
  <si>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</si>
  <si>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</si>
  <si>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</si>
  <si>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</si>
  <si>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</si>
  <si>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</si>
  <si>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</si>
  <si>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</si>
  <si>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</si>
  <si>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</si>
  <si>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</si>
  <si>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</si>
  <si>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</si>
  <si>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</si>
  <si>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</si>
  <si>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</si>
  <si>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</si>
  <si>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</si>
  <si>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</si>
  <si>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</si>
  <si>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</si>
  <si>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</si>
  <si>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</si>
  <si>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</si>
  <si>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</si>
  <si>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</si>
  <si>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</si>
  <si>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</si>
  <si>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</si>
  <si>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</si>
  <si>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</si>
  <si>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</si>
  <si>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</si>
  <si>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</si>
  <si>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</si>
  <si>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</si>
  <si>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</si>
  <si>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</si>
  <si>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</si>
  <si>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</si>
  <si>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</si>
  <si>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</si>
  <si>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</si>
  <si>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</si>
  <si>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</si>
  <si>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</si>
  <si>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</si>
  <si>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</si>
  <si>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</si>
  <si>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</si>
  <si>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</si>
  <si>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</si>
  <si>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</si>
  <si>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</si>
  <si>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</si>
  <si>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</si>
  <si>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</si>
  <si>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</si>
  <si>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</si>
  <si>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</si>
  <si>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</si>
  <si>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</si>
  <si>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</si>
  <si>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</si>
  <si>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</si>
  <si>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</si>
  <si>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</si>
  <si>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</si>
  <si>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</si>
  <si>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</si>
  <si>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</si>
  <si>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</si>
  <si>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</si>
  <si>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</si>
  <si>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</si>
  <si>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</si>
  <si>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</si>
  <si>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</si>
  <si>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</si>
  <si>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</si>
  <si>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</si>
  <si>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</si>
  <si>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</si>
  <si>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</si>
  <si>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</si>
  <si>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</si>
  <si>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</si>
  <si>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</si>
  <si>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</si>
  <si>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</si>
  <si>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</si>
  <si>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</si>
  <si>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</si>
  <si>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</si>
  <si>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</si>
  <si>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</si>
  <si>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</si>
  <si>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</si>
  <si>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</si>
  <si>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</si>
  <si>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</si>
  <si>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</si>
  <si>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</si>
  <si>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</si>
  <si>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</si>
  <si>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</si>
  <si>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</si>
  <si>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</si>
  <si>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</si>
  <si>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</si>
  <si>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</si>
  <si>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</si>
  <si>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</si>
  <si>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</si>
  <si>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</si>
  <si>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</si>
  <si>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</si>
  <si>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</si>
  <si>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</si>
  <si>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</si>
  <si>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</si>
  <si>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</si>
  <si>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</si>
  <si>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</si>
  <si>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</si>
  <si>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</si>
  <si>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</si>
  <si>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</si>
  <si>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</si>
  <si>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</si>
  <si>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</si>
  <si>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</si>
  <si>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</si>
  <si>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</si>
  <si>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</si>
  <si>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</si>
  <si>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</si>
  <si>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</si>
  <si>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</si>
  <si>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</si>
  <si>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</si>
  <si>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</si>
  <si>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</si>
  <si>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</si>
  <si>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</si>
  <si>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</si>
  <si>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</si>
  <si>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</si>
  <si>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</si>
  <si>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</si>
  <si>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</si>
  <si>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</si>
  <si>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</si>
  <si>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</si>
  <si>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</si>
  <si>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</si>
  <si>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</si>
  <si>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</si>
  <si>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</si>
  <si>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</si>
  <si>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</si>
  <si>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</si>
  <si>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</si>
  <si>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</si>
  <si>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</si>
  <si>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</si>
  <si>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</si>
  <si>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</si>
  <si>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</si>
  <si>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</si>
  <si>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</si>
  <si>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</si>
  <si>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</si>
  <si>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</si>
  <si>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</si>
  <si>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</si>
  <si>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</si>
  <si>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</si>
  <si>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</si>
  <si>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</si>
  <si>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</si>
  <si>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</si>
  <si>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</si>
  <si>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</si>
  <si>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</si>
  <si>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</si>
  <si>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</si>
  <si>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</si>
  <si>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</si>
  <si>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</si>
  <si>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</si>
  <si>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</si>
  <si>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</si>
  <si>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</si>
  <si>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</si>
  <si>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</si>
  <si>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</si>
  <si>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</si>
  <si>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</si>
  <si>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</si>
  <si>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</si>
  <si>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</si>
  <si>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</si>
  <si>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</si>
  <si>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</si>
  <si>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</si>
  <si>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</si>
  <si>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</si>
  <si>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</si>
  <si>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</si>
  <si>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</si>
  <si>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</si>
  <si>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</si>
  <si>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</si>
  <si>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</si>
  <si>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</si>
  <si>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</si>
  <si>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</si>
  <si>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</si>
  <si>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</si>
  <si>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</si>
  <si>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</si>
  <si>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</si>
  <si>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</si>
  <si>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</si>
  <si>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</si>
  <si>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</si>
  <si>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</si>
  <si>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</si>
  <si>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</si>
  <si>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</si>
  <si>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</si>
  <si>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</si>
  <si>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</si>
  <si>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</si>
  <si>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</si>
  <si>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</si>
  <si>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</si>
  <si>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</si>
  <si>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</si>
  <si>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</si>
  <si>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</si>
  <si>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</si>
  <si>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</si>
  <si>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</si>
  <si>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</si>
  <si>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</si>
  <si>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</si>
  <si>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</si>
  <si>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</si>
  <si>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</si>
  <si>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</si>
  <si>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</si>
  <si>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</si>
  <si>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</si>
  <si>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</si>
  <si>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</si>
  <si>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</si>
  <si>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</si>
  <si>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</si>
  <si>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</si>
  <si>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</si>
  <si>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</si>
  <si>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</si>
  <si>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</si>
  <si>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</si>
  <si>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</si>
  <si>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</si>
  <si>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</si>
  <si>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</si>
  <si>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</si>
  <si>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</si>
  <si>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</si>
  <si>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</si>
  <si>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</si>
  <si>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</si>
  <si>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</si>
  <si>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</si>
  <si>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</si>
  <si>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</si>
  <si>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</si>
  <si>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</si>
  <si>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</si>
  <si>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</si>
  <si>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</si>
  <si>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</si>
  <si>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</si>
  <si>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</si>
  <si>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</si>
  <si>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</si>
  <si>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</si>
  <si>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</si>
  <si>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</si>
  <si>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</si>
  <si>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</si>
  <si>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</si>
  <si>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</si>
  <si>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</si>
  <si>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</si>
  <si>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</si>
  <si>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</si>
  <si>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</si>
  <si>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</si>
  <si>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</si>
  <si>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</si>
  <si>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</si>
  <si>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</si>
  <si>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</si>
  <si>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</si>
  <si>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</si>
  <si>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</si>
  <si>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</si>
  <si>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</si>
  <si>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</si>
  <si>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</si>
  <si>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</si>
  <si>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</si>
  <si>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</si>
  <si>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</si>
  <si>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</si>
  <si>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</si>
  <si>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</si>
  <si>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</si>
  <si>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</si>
  <si>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</si>
  <si>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</si>
  <si>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</si>
  <si>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</si>
  <si>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</si>
  <si>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</si>
  <si>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</si>
  <si>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</si>
  <si>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</si>
  <si>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</si>
  <si>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</si>
  <si>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</si>
  <si>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</si>
  <si>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</si>
  <si>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</si>
  <si>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</si>
  <si>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</si>
  <si>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</si>
  <si>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</si>
  <si>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</si>
  <si>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</si>
  <si>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</si>
  <si>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</si>
  <si>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</si>
  <si>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</si>
  <si>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</si>
  <si>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</si>
  <si>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</si>
  <si>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</si>
  <si>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</si>
  <si>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</si>
  <si>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</si>
  <si>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</si>
  <si>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</si>
  <si>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</si>
  <si>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</si>
  <si>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</si>
  <si>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</si>
  <si>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</si>
  <si>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</si>
  <si>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</si>
  <si>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</si>
  <si>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</si>
  <si>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</si>
  <si>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</si>
  <si>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</si>
  <si>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</si>
  <si>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</si>
  <si>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</si>
  <si>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</si>
  <si>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</si>
  <si>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</si>
  <si>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</si>
  <si>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</si>
  <si>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</si>
  <si>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</si>
  <si>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</si>
  <si>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</si>
  <si>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</si>
  <si>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</si>
  <si>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</si>
  <si>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</si>
  <si>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</si>
  <si>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</si>
  <si>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</si>
  <si>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</si>
  <si>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</si>
  <si>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</si>
  <si>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</si>
  <si>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</si>
  <si>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</si>
  <si>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</si>
  <si>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</si>
  <si>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</si>
  <si>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</si>
  <si>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</si>
  <si>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</si>
  <si>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</si>
  <si>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</si>
  <si>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</si>
  <si>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</si>
  <si>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</si>
  <si>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</si>
  <si>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</si>
  <si>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</si>
  <si>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</si>
  <si>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</si>
  <si>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</si>
  <si>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</si>
  <si>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</si>
  <si>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</si>
  <si>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</si>
  <si>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</si>
  <si>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</si>
  <si>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</si>
  <si>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</si>
  <si>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</si>
  <si>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</si>
  <si>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</si>
  <si>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</si>
  <si>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</si>
  <si>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</si>
  <si>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</si>
  <si>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</si>
  <si>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</si>
  <si>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</si>
  <si>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</si>
  <si>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</si>
  <si>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</si>
  <si>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</si>
  <si>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</si>
  <si>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</si>
  <si>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</si>
  <si>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</si>
  <si>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</si>
  <si>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</si>
  <si>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</si>
  <si>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</si>
  <si>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</si>
  <si>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</si>
  <si>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</si>
  <si>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</si>
  <si>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</si>
  <si>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</si>
  <si>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</si>
  <si>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</si>
  <si>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</si>
  <si>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</si>
  <si>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</si>
  <si>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</si>
  <si>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</si>
  <si>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</si>
  <si>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</si>
  <si>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</si>
  <si>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</si>
  <si>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</si>
  <si>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</si>
  <si>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</si>
  <si>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</si>
  <si>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</si>
  <si>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</si>
  <si>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</si>
  <si>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</si>
  <si>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</si>
  <si>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</si>
  <si>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</si>
  <si>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</si>
  <si>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</si>
  <si>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</si>
  <si>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</si>
  <si>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</si>
  <si>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</si>
  <si>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</si>
  <si>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</si>
  <si>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</si>
  <si>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</si>
  <si>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</si>
  <si>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</si>
  <si>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</si>
  <si>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</si>
  <si>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</si>
  <si>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</si>
  <si>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</si>
  <si>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</si>
  <si>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</si>
  <si>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</si>
  <si>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</si>
  <si>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</si>
  <si>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</si>
  <si>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</si>
  <si>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</si>
  <si>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</si>
  <si>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</si>
  <si>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</si>
  <si>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</si>
  <si>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</si>
  <si>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</si>
  <si>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</si>
  <si>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</si>
  <si>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</si>
  <si>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</si>
  <si>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</si>
  <si>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</si>
  <si>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</si>
  <si>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</si>
  <si>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</si>
  <si>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</si>
  <si>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</si>
  <si>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</si>
  <si>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</si>
  <si>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</si>
  <si>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</si>
  <si>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</si>
  <si>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</si>
  <si>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</si>
  <si>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</si>
  <si>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</si>
  <si>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</si>
  <si>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</si>
  <si>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</si>
  <si>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</si>
  <si>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</si>
  <si>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</si>
  <si>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</si>
  <si>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</si>
  <si>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</si>
  <si>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</si>
  <si>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</si>
  <si>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</si>
  <si>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</si>
  <si>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</si>
  <si>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</si>
  <si>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</si>
  <si>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</si>
  <si>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</si>
  <si>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</si>
  <si>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</si>
  <si>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</si>
  <si>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</si>
  <si>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</si>
  <si>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</si>
  <si>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</si>
  <si>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</si>
  <si>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</si>
  <si>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</si>
  <si>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</si>
  <si>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</si>
  <si>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</si>
  <si>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</si>
  <si>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</si>
  <si>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</si>
  <si>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</si>
  <si>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</si>
  <si>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</si>
  <si>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</si>
  <si>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</si>
  <si>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</si>
  <si>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</si>
  <si>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</si>
  <si>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</si>
  <si>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</si>
  <si>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</si>
  <si>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</si>
  <si>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</si>
  <si>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</si>
  <si>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</si>
  <si>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</si>
  <si>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</si>
  <si>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</si>
  <si>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</si>
  <si>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</si>
  <si>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</si>
  <si>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</si>
  <si>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</si>
  <si>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</si>
  <si>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</si>
  <si>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</si>
  <si>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</si>
  <si>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</si>
  <si>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</si>
  <si>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</si>
  <si>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</si>
  <si>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</si>
  <si>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</si>
  <si>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</si>
  <si>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</si>
  <si>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</si>
  <si>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</si>
  <si>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</si>
  <si>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</si>
  <si>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</si>
  <si>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</si>
  <si>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</si>
  <si>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</si>
  <si>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</si>
  <si>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</si>
  <si>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</si>
  <si>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</si>
  <si>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</si>
  <si>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</si>
  <si>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</si>
  <si>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</si>
  <si>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</si>
  <si>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</si>
  <si>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</si>
  <si>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</si>
  <si>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</si>
  <si>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</si>
  <si>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</si>
  <si>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</si>
  <si>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</si>
  <si>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</si>
  <si>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</si>
  <si>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</si>
  <si>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</si>
  <si>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</si>
  <si>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</si>
  <si>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</si>
  <si>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</si>
  <si>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</si>
  <si>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</si>
  <si>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</si>
  <si>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</si>
  <si>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</si>
  <si>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</si>
  <si>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</si>
  <si>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</si>
  <si>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</si>
  <si>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</si>
  <si>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</si>
  <si>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</si>
  <si>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</si>
  <si>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</si>
  <si>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</si>
  <si>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</si>
  <si>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</si>
  <si>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</si>
  <si>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</si>
  <si>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</si>
  <si>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</si>
  <si>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</si>
  <si>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</si>
  <si>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</si>
  <si>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</si>
  <si>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</si>
  <si>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</si>
  <si>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</si>
  <si>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</si>
  <si>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</si>
  <si>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</si>
  <si>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</si>
  <si>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</si>
  <si>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</si>
  <si>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</si>
  <si>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</si>
  <si>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</si>
  <si>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</si>
  <si>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</si>
  <si>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</si>
  <si>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</si>
  <si>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</si>
  <si>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</si>
  <si>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</si>
  <si>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</si>
  <si>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</si>
  <si>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</si>
  <si>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</si>
  <si>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</si>
  <si>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</si>
  <si>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</si>
  <si>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</si>
  <si>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</si>
  <si>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</si>
  <si>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</si>
  <si>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</si>
  <si>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</si>
  <si>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</si>
  <si>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</si>
  <si>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</si>
  <si>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</si>
  <si>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</si>
  <si>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</si>
  <si>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</si>
  <si>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</si>
  <si>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</si>
  <si>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</si>
  <si>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</si>
  <si>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</si>
  <si>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</si>
  <si>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</si>
  <si>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</si>
  <si>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</si>
  <si>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</si>
  <si>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</si>
  <si>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</si>
  <si>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</si>
  <si>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</si>
  <si>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</si>
  <si>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</si>
  <si>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</si>
  <si>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</si>
  <si>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</si>
  <si>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</si>
  <si>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</si>
  <si>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</si>
  <si>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</si>
  <si>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</si>
  <si>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</si>
  <si>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</si>
  <si>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</si>
  <si>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</si>
  <si>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</si>
  <si>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</si>
  <si>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</si>
  <si>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</si>
  <si>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</si>
  <si>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</si>
  <si>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</si>
  <si>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</si>
  <si>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</si>
  <si>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</si>
  <si>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</si>
  <si>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</si>
  <si>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</si>
  <si>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</si>
  <si>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</si>
  <si>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</si>
  <si>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</si>
  <si>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</si>
  <si>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</si>
  <si>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</si>
  <si>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</si>
  <si>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</si>
  <si>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</si>
  <si>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</si>
  <si>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</si>
  <si>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</si>
  <si>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</si>
  <si>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</si>
  <si>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</si>
  <si>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</si>
  <si>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</si>
  <si>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</si>
  <si>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</si>
  <si>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</si>
  <si>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</si>
  <si>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</si>
  <si>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</si>
  <si>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</si>
  <si>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</si>
  <si>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</si>
  <si>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</si>
  <si>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</si>
  <si>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</si>
  <si>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</si>
  <si>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</si>
  <si>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</si>
  <si>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</si>
  <si>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</si>
  <si>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</si>
  <si>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</si>
  <si>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</si>
  <si>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</si>
  <si>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</si>
  <si>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</si>
  <si>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</si>
  <si>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</si>
  <si>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</si>
  <si>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</si>
  <si>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</si>
  <si>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</si>
  <si>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</si>
  <si>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</si>
  <si>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</si>
  <si>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</si>
  <si>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</si>
  <si>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</si>
  <si>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</si>
  <si>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</si>
  <si>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</si>
  <si>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</si>
  <si>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</si>
  <si>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</si>
  <si>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</si>
  <si>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</si>
  <si>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</si>
  <si>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</si>
  <si>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</si>
  <si>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</si>
  <si>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</si>
  <si>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</si>
  <si>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</si>
  <si>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</si>
  <si>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</si>
  <si>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</si>
  <si>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</si>
  <si>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</si>
  <si>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</si>
  <si>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</si>
  <si>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</si>
  <si>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</si>
  <si>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</si>
  <si>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</si>
  <si>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</si>
  <si>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</si>
  <si>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</si>
  <si>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</si>
  <si>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</si>
  <si>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</si>
  <si>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</si>
  <si>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</si>
  <si>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</si>
  <si>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</si>
  <si>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</si>
  <si>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</si>
  <si>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</si>
  <si>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</si>
  <si>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</si>
  <si>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</si>
  <si>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</si>
  <si>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</si>
  <si>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</si>
  <si>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</si>
  <si>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</si>
  <si>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</si>
  <si>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</si>
  <si>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</si>
  <si>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</si>
  <si>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</si>
  <si>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</si>
  <si>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</si>
  <si>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</si>
  <si>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</si>
  <si>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</si>
  <si>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</si>
  <si>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</si>
  <si>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</si>
  <si>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</si>
  <si>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</si>
  <si>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</si>
  <si>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</si>
  <si>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</si>
  <si>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</si>
  <si>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</si>
  <si>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</si>
  <si>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</si>
  <si>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</si>
  <si>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</si>
  <si>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</si>
  <si>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</si>
  <si>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</si>
  <si>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</si>
  <si>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</si>
  <si>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</si>
  <si>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</si>
  <si>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</si>
  <si>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</si>
  <si>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</si>
  <si>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</si>
  <si>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</si>
  <si>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</si>
  <si>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</si>
  <si>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</si>
  <si>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</si>
  <si>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</si>
  <si>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</si>
  <si>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</si>
  <si>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</si>
  <si>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</si>
  <si>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</si>
  <si>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</si>
  <si>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</si>
  <si>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</si>
  <si>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</si>
  <si>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</si>
  <si>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</si>
  <si>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</si>
  <si>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</si>
  <si>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</si>
  <si>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</si>
  <si>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</si>
  <si>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</si>
  <si>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</si>
  <si>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</si>
  <si>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</si>
  <si>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</si>
  <si>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</si>
  <si>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</si>
  <si>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</si>
  <si>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</si>
  <si>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</si>
  <si>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</si>
  <si>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</si>
  <si>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</si>
  <si>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</si>
  <si>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</si>
  <si>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</si>
  <si>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</si>
  <si>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</si>
  <si>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</si>
  <si>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</si>
  <si>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</si>
  <si>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</si>
  <si>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</si>
  <si>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</si>
  <si>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</si>
  <si>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</si>
  <si>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</si>
  <si>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</si>
  <si>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</si>
  <si>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</si>
  <si>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</si>
  <si>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</si>
  <si>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</si>
  <si>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</si>
  <si>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</si>
  <si>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</si>
  <si>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</si>
  <si>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</si>
  <si>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</si>
  <si>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</si>
  <si>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</si>
  <si>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</si>
  <si>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</si>
  <si>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</si>
  <si>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</si>
  <si>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</si>
  <si>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</si>
  <si>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</si>
  <si>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</si>
  <si>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</si>
  <si>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</si>
  <si>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</si>
  <si>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</si>
  <si>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</si>
  <si>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</si>
  <si>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</si>
  <si>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</si>
  <si>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</si>
  <si>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</si>
  <si>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</si>
  <si>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</si>
  <si>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</si>
  <si>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</si>
  <si>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</si>
  <si>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</si>
  <si>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</si>
  <si>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</si>
  <si>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</si>
  <si>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</si>
  <si>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</si>
  <si>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</si>
  <si>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</si>
  <si>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</si>
  <si>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</si>
  <si>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</si>
  <si>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</si>
  <si>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</si>
  <si>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</si>
  <si>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</si>
  <si>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</si>
  <si>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</si>
  <si>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</si>
  <si>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</si>
  <si>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</si>
  <si>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</si>
  <si>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</si>
  <si>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</si>
  <si>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</si>
  <si>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</si>
  <si>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</si>
  <si>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</si>
  <si>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</si>
  <si>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</si>
  <si>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</si>
  <si>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</si>
  <si>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</si>
  <si>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</si>
  <si>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</si>
  <si>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</si>
  <si>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</si>
  <si>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</si>
  <si>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</si>
  <si>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</si>
  <si>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</si>
  <si>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</si>
  <si>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</si>
  <si>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</si>
  <si>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</si>
  <si>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</si>
  <si>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</si>
  <si>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</si>
  <si>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</si>
  <si>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</si>
  <si>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</si>
  <si>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</si>
  <si>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</si>
  <si>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</si>
  <si>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</si>
  <si>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</si>
  <si>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</si>
  <si>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</si>
  <si>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</si>
  <si>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</si>
  <si>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</si>
  <si>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</si>
  <si>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</si>
  <si>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</si>
  <si>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</si>
  <si>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</si>
  <si>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</si>
  <si>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</si>
  <si>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</si>
  <si>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</si>
  <si>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</si>
  <si>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</si>
  <si>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</si>
  <si>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</si>
  <si>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</si>
  <si>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</si>
  <si>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</si>
  <si>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</si>
  <si>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</si>
  <si>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</si>
  <si>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</si>
  <si>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</si>
  <si>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</si>
  <si>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</si>
  <si>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</si>
  <si>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</si>
  <si>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</si>
  <si>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</si>
  <si>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</si>
  <si>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</si>
  <si>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</si>
  <si>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</si>
  <si>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</si>
  <si>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</si>
  <si>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</si>
  <si>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</si>
  <si>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</si>
  <si>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</si>
  <si>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</si>
  <si>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</si>
  <si>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</si>
  <si>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</si>
  <si>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</si>
  <si>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</si>
  <si>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</si>
  <si>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</si>
  <si>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</si>
  <si>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</si>
  <si>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</si>
  <si>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</si>
  <si>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</si>
  <si>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</si>
  <si>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</si>
  <si>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</si>
  <si>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</si>
  <si>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</si>
  <si>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</si>
  <si>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</si>
  <si>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</si>
  <si>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</si>
  <si>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</si>
  <si>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</si>
  <si>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</si>
  <si>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</si>
  <si>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</si>
  <si>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</si>
  <si>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</si>
  <si>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</si>
  <si>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</si>
  <si>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</si>
  <si>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</si>
  <si>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</si>
  <si>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</si>
  <si>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</si>
  <si>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</si>
  <si>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</si>
  <si>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</si>
  <si>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</si>
  <si>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</si>
  <si>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</si>
  <si>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</si>
  <si>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</si>
  <si>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</si>
  <si>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</si>
  <si>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</si>
  <si>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</si>
  <si>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</si>
  <si>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</si>
  <si>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</si>
  <si>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</si>
  <si>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</si>
  <si>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</si>
  <si>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</si>
  <si>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</si>
  <si>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</si>
  <si>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</si>
  <si>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</si>
  <si>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</si>
  <si>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</si>
  <si>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</si>
  <si>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</si>
  <si>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</si>
  <si>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</si>
  <si>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</si>
  <si>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</si>
  <si>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</si>
  <si>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</si>
  <si>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</si>
  <si>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</si>
  <si>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</si>
  <si>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</si>
  <si>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</si>
  <si>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</si>
  <si>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</si>
  <si>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</si>
  <si>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</si>
  <si>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</si>
  <si>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</si>
  <si>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</si>
  <si>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</si>
  <si>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</si>
  <si>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</si>
  <si>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</si>
  <si>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</si>
  <si>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</si>
  <si>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</si>
  <si>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</si>
  <si>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</si>
  <si>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</si>
  <si>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</si>
  <si>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</si>
  <si>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</si>
  <si>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</si>
  <si>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</si>
  <si>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</si>
  <si>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</si>
  <si>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</si>
  <si>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</si>
  <si>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</si>
  <si>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</si>
  <si>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</si>
  <si>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</si>
  <si>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</si>
  <si>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</si>
  <si>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</si>
  <si>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</si>
  <si>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</si>
  <si>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</si>
  <si>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</si>
  <si>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</si>
  <si>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</si>
  <si>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</si>
  <si>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</si>
  <si>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</si>
  <si>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</si>
  <si>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</si>
  <si>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</si>
  <si>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</si>
  <si>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</si>
  <si>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</si>
  <si>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</si>
  <si>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</si>
  <si>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</si>
  <si>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</si>
  <si>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</si>
  <si>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</si>
  <si>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</si>
  <si>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</si>
  <si>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</si>
  <si>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</si>
  <si>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</si>
  <si>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</si>
  <si>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</si>
  <si>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</si>
  <si>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</si>
  <si>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</si>
  <si>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</si>
  <si>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</si>
  <si>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</si>
  <si>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</si>
  <si>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</si>
  <si>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</si>
  <si>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</si>
  <si>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</si>
  <si>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</si>
  <si>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</si>
  <si>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</si>
  <si>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</si>
  <si>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</si>
  <si>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</si>
  <si>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</si>
  <si>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</si>
  <si>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</si>
  <si>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</si>
  <si>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</si>
  <si>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</si>
  <si>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</si>
  <si>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</si>
  <si>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</si>
  <si>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</si>
  <si>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</si>
  <si>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</si>
  <si>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</si>
  <si>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</si>
  <si>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</si>
  <si>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</si>
  <si>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</si>
  <si>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</si>
  <si>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</si>
  <si>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</si>
  <si>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</si>
  <si>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</si>
  <si>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</si>
  <si>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</si>
  <si>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</si>
  <si>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</si>
  <si>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</si>
  <si>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</si>
  <si>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</si>
  <si>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</si>
  <si>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</si>
  <si>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</si>
  <si>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</si>
  <si>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</si>
  <si>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</si>
  <si>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</si>
  <si>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</si>
  <si>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</si>
  <si>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</si>
  <si>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</si>
  <si>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</si>
  <si>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</si>
  <si>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</si>
  <si>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</si>
  <si>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</si>
  <si>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</si>
  <si>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</si>
  <si>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</si>
  <si>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</si>
  <si>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</si>
  <si>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</si>
  <si>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</si>
  <si>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</si>
  <si>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</si>
  <si>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</si>
  <si>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</si>
  <si>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</si>
  <si>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</si>
  <si>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</si>
  <si>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</si>
  <si>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</si>
  <si>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</si>
  <si>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</si>
  <si>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</si>
  <si>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</si>
  <si>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</si>
  <si>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</si>
  <si>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</si>
  <si>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</si>
  <si>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</si>
  <si>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</si>
  <si>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</si>
  <si>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</si>
  <si>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</si>
  <si>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</si>
  <si>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</si>
  <si>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</si>
  <si>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</si>
  <si>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</si>
  <si>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</si>
  <si>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</si>
  <si>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</si>
  <si>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</si>
  <si>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</si>
  <si>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</si>
  <si>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</si>
  <si>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</si>
  <si>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</si>
  <si>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</si>
  <si>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</si>
  <si>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</si>
  <si>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</si>
  <si>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</si>
  <si>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</si>
  <si>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</si>
  <si>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</si>
  <si>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</si>
  <si>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</si>
  <si>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</si>
  <si>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</si>
  <si>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</si>
  <si>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</si>
  <si>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</si>
  <si>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</si>
  <si>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</si>
  <si>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</si>
  <si>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</si>
  <si>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</si>
  <si>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</si>
  <si>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</si>
  <si>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</si>
  <si>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</si>
  <si>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</si>
  <si>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</si>
  <si>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</si>
  <si>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</si>
  <si>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</si>
  <si>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</si>
  <si>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</si>
  <si>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</si>
  <si>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</si>
  <si>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</si>
  <si>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</si>
  <si>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</si>
  <si>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</si>
  <si>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</si>
  <si>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</si>
  <si>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</si>
  <si>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</si>
  <si>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</si>
  <si>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</si>
  <si>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</si>
  <si>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</si>
  <si>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</si>
  <si>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</si>
  <si>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</si>
  <si>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</si>
  <si>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</si>
  <si>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</si>
  <si>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</si>
  <si>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</si>
  <si>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</si>
  <si>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</si>
  <si>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</si>
  <si>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</si>
  <si>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</si>
  <si>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</si>
  <si>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</si>
  <si>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</si>
  <si>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</si>
  <si>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</si>
  <si>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</si>
  <si>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</si>
  <si>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</si>
  <si>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</si>
  <si>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</si>
  <si>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</si>
  <si>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</si>
  <si>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</si>
  <si>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</si>
  <si>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</si>
  <si>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</si>
  <si>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</si>
  <si>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</si>
  <si>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</si>
  <si>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</si>
  <si>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</si>
  <si>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</si>
  <si>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</si>
  <si>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</si>
  <si>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</si>
  <si>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</si>
  <si>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</si>
  <si>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</si>
  <si>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</si>
  <si>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</si>
  <si>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</si>
  <si>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</si>
  <si>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</si>
  <si>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</si>
  <si>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</si>
  <si>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</si>
  <si>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</si>
  <si>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</si>
  <si>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</si>
  <si>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</si>
  <si>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</si>
  <si>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</si>
  <si>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</si>
  <si>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</si>
  <si>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</si>
  <si>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</si>
  <si>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</si>
  <si>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</si>
  <si>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</si>
  <si>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</si>
  <si>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</si>
  <si>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</si>
  <si>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</si>
  <si>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</si>
  <si>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</si>
  <si>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</si>
  <si>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</si>
  <si>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</si>
  <si>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</si>
  <si>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</si>
  <si>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</si>
  <si>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</si>
  <si>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</si>
  <si>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</si>
  <si>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</si>
  <si>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</si>
  <si>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</si>
  <si>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</si>
  <si>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</si>
  <si>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</si>
  <si>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</si>
  <si>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</si>
  <si>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</si>
  <si>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</si>
  <si>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</si>
  <si>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</si>
  <si>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</si>
  <si>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</si>
  <si>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</si>
  <si>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</si>
  <si>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</si>
  <si>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</si>
  <si>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</si>
  <si>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</si>
  <si>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</si>
  <si>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</si>
  <si>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</si>
  <si>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</si>
  <si>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</si>
  <si>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</si>
  <si>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</si>
  <si>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</si>
  <si>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</si>
  <si>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</si>
  <si>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</si>
  <si>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</si>
  <si>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</si>
  <si>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</si>
  <si>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</si>
  <si>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</si>
  <si>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</si>
  <si>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</si>
  <si>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</si>
  <si>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</si>
  <si>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</si>
  <si>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</si>
  <si>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</si>
  <si>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</si>
  <si>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</si>
  <si>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</si>
  <si>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</si>
  <si>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</si>
  <si>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</si>
  <si>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</si>
  <si>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</si>
  <si>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</si>
  <si>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</si>
  <si>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</si>
  <si>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</si>
  <si>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</si>
  <si>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</si>
  <si>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</si>
  <si>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</si>
  <si>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</si>
  <si>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</si>
  <si>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</si>
  <si>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</si>
  <si>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</si>
  <si>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</si>
  <si>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</si>
  <si>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</si>
  <si>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</si>
  <si>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</si>
  <si>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</si>
  <si>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</si>
  <si>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</si>
  <si>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</si>
  <si>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</si>
  <si>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</si>
  <si>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</si>
  <si>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</si>
  <si>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</si>
  <si>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</si>
  <si>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</si>
  <si>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</si>
  <si>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</si>
  <si>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</si>
  <si>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</si>
  <si>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</si>
  <si>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</si>
  <si>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</si>
  <si>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</si>
  <si>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</si>
  <si>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</si>
  <si>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</si>
  <si>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</si>
  <si>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</si>
  <si>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</si>
  <si>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</si>
  <si>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</si>
  <si>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</si>
  <si>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</si>
  <si>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</si>
  <si>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</si>
  <si>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</si>
  <si>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</si>
  <si>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</si>
  <si>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</si>
  <si>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</si>
  <si>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</si>
  <si>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</si>
  <si>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</si>
  <si>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</si>
  <si>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</si>
  <si>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</si>
  <si>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</si>
  <si>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</si>
  <si>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</si>
  <si>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</si>
  <si>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</si>
  <si>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</si>
  <si>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</si>
  <si>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</si>
  <si>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</si>
  <si>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</si>
  <si>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</si>
  <si>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</si>
  <si>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</si>
  <si>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</si>
  <si>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</si>
  <si>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</si>
  <si>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</si>
  <si>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</si>
  <si>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</si>
  <si>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</si>
  <si>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</si>
  <si>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</si>
  <si>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</si>
  <si>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</si>
  <si>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</si>
  <si>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</si>
  <si>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</si>
  <si>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</si>
  <si>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</si>
  <si>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</si>
  <si>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</si>
  <si>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</si>
  <si>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</si>
  <si>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</si>
  <si>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</si>
  <si>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</si>
  <si>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</si>
  <si>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</si>
  <si>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</si>
  <si>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</si>
  <si>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</si>
  <si>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</si>
  <si>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</si>
  <si>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</si>
  <si>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</si>
  <si>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</si>
  <si>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</si>
  <si>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</si>
  <si>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</si>
  <si>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</si>
  <si>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</si>
  <si>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</si>
  <si>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</si>
  <si>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</si>
  <si>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</si>
  <si>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</si>
  <si>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</si>
  <si>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</si>
  <si>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</si>
  <si>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</si>
  <si>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</si>
  <si>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</si>
  <si>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</si>
  <si>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</si>
  <si>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</si>
  <si>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</si>
  <si>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</si>
  <si>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</si>
  <si>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</si>
  <si>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</si>
  <si>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</si>
  <si>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</si>
  <si>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</si>
  <si>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</si>
  <si>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</si>
  <si>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</si>
  <si>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</si>
  <si>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</si>
  <si>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</si>
  <si>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</si>
  <si>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</si>
  <si>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</si>
  <si>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</si>
  <si>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</si>
  <si>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</si>
  <si>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</si>
  <si>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</si>
  <si>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</si>
  <si>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</si>
  <si>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</si>
  <si>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</si>
  <si>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</si>
  <si>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</si>
  <si>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</si>
  <si>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</si>
  <si>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</si>
  <si>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</si>
  <si>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</si>
  <si>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</si>
  <si>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</si>
  <si>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</si>
  <si>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</si>
  <si>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</si>
  <si>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</si>
  <si>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</si>
  <si>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</si>
  <si>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</si>
  <si>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</si>
  <si>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</si>
  <si>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</si>
  <si>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</si>
  <si>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</si>
  <si>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</si>
  <si>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</si>
  <si>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</si>
  <si>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</si>
  <si>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</si>
  <si>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</si>
  <si>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</si>
  <si>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</si>
  <si>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</si>
  <si>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</si>
  <si>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</si>
  <si>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</si>
  <si>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</si>
  <si>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</si>
  <si>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</si>
  <si>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</si>
  <si>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</si>
  <si>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</si>
  <si>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</si>
  <si>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</si>
  <si>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</si>
  <si>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</si>
  <si>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</si>
  <si>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</si>
  <si>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</si>
  <si>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</si>
  <si>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</si>
  <si>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</si>
  <si>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</si>
  <si>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</si>
  <si>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</si>
  <si>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</si>
  <si>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</si>
  <si>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</si>
  <si>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</si>
  <si>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</si>
  <si>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</si>
  <si>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</si>
  <si>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</si>
  <si>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</si>
  <si>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</si>
  <si>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</si>
  <si>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</si>
  <si>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</si>
  <si>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</si>
  <si>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</si>
  <si>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</si>
  <si>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</si>
  <si>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</si>
  <si>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</si>
  <si>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</si>
  <si>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</si>
  <si>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</si>
  <si>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</si>
  <si>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</si>
  <si>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</si>
  <si>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</si>
  <si>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</si>
  <si>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</si>
  <si>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</si>
  <si>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</si>
  <si>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</si>
  <si>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</si>
  <si>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</si>
  <si>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</si>
  <si>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</si>
  <si>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</si>
  <si>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</si>
  <si>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</si>
  <si>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</si>
  <si>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</si>
  <si>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</si>
  <si>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</si>
  <si>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</si>
  <si>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</si>
  <si>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</si>
  <si>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</si>
  <si>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</si>
  <si>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</si>
  <si>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</si>
  <si>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</si>
  <si>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</si>
  <si>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</si>
  <si>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</si>
  <si>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</si>
  <si>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</si>
  <si>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</si>
  <si>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</si>
  <si>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</si>
  <si>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</si>
  <si>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</si>
  <si>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</si>
  <si>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</si>
  <si>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</si>
  <si>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</si>
  <si>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</si>
  <si>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</si>
  <si>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</si>
  <si>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</si>
  <si>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</si>
  <si>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</si>
  <si>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</si>
  <si>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</si>
  <si>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</si>
  <si>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</si>
  <si>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</si>
  <si>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</si>
  <si>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</si>
  <si>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</si>
  <si>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</si>
  <si>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</si>
  <si>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</si>
  <si>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</si>
  <si>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</si>
  <si>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</si>
  <si>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</si>
  <si>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</si>
  <si>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</si>
  <si>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</si>
  <si>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</si>
  <si>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</si>
  <si>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</si>
  <si>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</si>
  <si>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</si>
  <si>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</si>
  <si>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</si>
  <si>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</si>
  <si>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</si>
  <si>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</si>
  <si>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</si>
  <si>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</si>
  <si>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</si>
  <si>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</si>
  <si>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</si>
  <si>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</si>
  <si>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</si>
  <si>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</si>
  <si>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</si>
  <si>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</si>
  <si>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</si>
  <si>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</si>
  <si>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</si>
  <si>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</si>
  <si>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</si>
  <si>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</si>
  <si>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</si>
  <si>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</si>
  <si>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</si>
  <si>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</si>
  <si>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</si>
  <si>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</si>
  <si>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</si>
  <si>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</si>
  <si>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</si>
  <si>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</si>
  <si>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</si>
  <si>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</si>
  <si>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</si>
  <si>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</si>
  <si>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</si>
  <si>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</si>
  <si>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</si>
  <si>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</si>
  <si>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</si>
  <si>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</si>
  <si>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</si>
  <si>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</si>
  <si>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</si>
  <si>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</si>
  <si>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</si>
  <si>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</si>
  <si>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</si>
  <si>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</si>
  <si>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</si>
  <si>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</si>
  <si>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</si>
  <si>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</si>
  <si>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</si>
  <si>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</si>
  <si>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</si>
  <si>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</si>
  <si>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</si>
  <si>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</si>
  <si>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</si>
  <si>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</si>
  <si>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</si>
  <si>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</si>
  <si>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</si>
  <si>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</si>
  <si>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</si>
  <si>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</si>
  <si>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</si>
  <si>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</si>
  <si>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</si>
  <si>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</si>
  <si>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</si>
  <si>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</si>
  <si>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</si>
  <si>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</si>
  <si>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</si>
  <si>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</si>
  <si>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</si>
  <si>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</si>
  <si>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</si>
  <si>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</si>
  <si>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</si>
  <si>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</si>
  <si>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</si>
  <si>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</si>
  <si>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</si>
  <si>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</si>
  <si>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</si>
  <si>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</si>
  <si>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</si>
  <si>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</si>
  <si>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</si>
  <si>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</si>
  <si>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</si>
  <si>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</si>
  <si>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</si>
  <si>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</si>
  <si>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</si>
  <si>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</si>
  <si>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</si>
  <si>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</si>
  <si>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</si>
  <si>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</si>
  <si>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</si>
  <si>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</si>
  <si>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</si>
  <si>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</si>
  <si>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</si>
  <si>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</si>
  <si>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</si>
  <si>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</si>
  <si>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</si>
  <si>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</si>
  <si>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</si>
  <si>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</si>
  <si>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</si>
  <si>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</si>
  <si>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</si>
  <si>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</si>
  <si>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</si>
  <si>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</si>
  <si>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</si>
  <si>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</si>
  <si>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</si>
  <si>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</si>
  <si>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</si>
  <si>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</si>
  <si>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</si>
  <si>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</si>
  <si>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</si>
  <si>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</si>
  <si>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</si>
  <si>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</si>
  <si>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</si>
  <si>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</si>
  <si>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</si>
  <si>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</si>
  <si>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</si>
  <si>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</si>
  <si>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</si>
  <si>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</si>
  <si>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</si>
  <si>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</si>
  <si>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</si>
  <si>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</si>
  <si>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</si>
  <si>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</si>
  <si>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</si>
  <si>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</si>
  <si>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</si>
  <si>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</si>
  <si>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</si>
  <si>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</si>
  <si>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</si>
  <si>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</si>
  <si>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</si>
  <si>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</si>
  <si>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</si>
  <si>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</si>
  <si>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</si>
  <si>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</si>
  <si>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</si>
  <si>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</si>
  <si>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</si>
  <si>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</si>
  <si>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</si>
  <si>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</si>
  <si>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</si>
  <si>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</si>
  <si>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</si>
  <si>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</si>
  <si>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</si>
  <si>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</si>
  <si>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</si>
  <si>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</si>
  <si>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</si>
  <si>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</si>
  <si>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</si>
  <si>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</si>
  <si>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</si>
  <si>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</si>
  <si>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</si>
  <si>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</si>
  <si>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</si>
  <si>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</si>
  <si>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</si>
  <si>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</si>
  <si>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</si>
  <si>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</si>
  <si>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</si>
  <si>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</si>
  <si>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</si>
  <si>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</si>
  <si>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</si>
  <si>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</si>
  <si>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</si>
  <si>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</si>
  <si>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</si>
  <si>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</si>
  <si>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</si>
  <si>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</si>
  <si>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</si>
  <si>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</si>
  <si>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</si>
  <si>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</si>
  <si>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</si>
  <si>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</si>
  <si>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</si>
  <si>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</si>
  <si>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</si>
  <si>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</si>
  <si>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</si>
  <si>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</si>
  <si>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</si>
  <si>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</si>
  <si>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</si>
  <si>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</si>
  <si>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</si>
  <si>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</si>
  <si>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</si>
  <si>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</si>
  <si>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</si>
  <si>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</si>
  <si>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</si>
  <si>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</si>
  <si>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</si>
  <si>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</si>
  <si>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</si>
  <si>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</si>
  <si>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</si>
  <si>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</si>
  <si>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</si>
  <si>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</si>
  <si>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</si>
  <si>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</si>
  <si>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</si>
  <si>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</si>
  <si>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</si>
  <si>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</si>
  <si>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</si>
  <si>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</si>
  <si>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</si>
  <si>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</si>
  <si>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</si>
  <si>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</si>
  <si>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</si>
  <si>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</si>
  <si>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</si>
  <si>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</si>
  <si>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</si>
  <si>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</si>
  <si>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</si>
  <si>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</si>
  <si>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</si>
  <si>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</si>
  <si>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</si>
  <si>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</si>
  <si>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</si>
  <si>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</si>
  <si>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</si>
  <si>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</si>
  <si>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</si>
  <si>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</si>
  <si>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</si>
  <si>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</si>
  <si>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</si>
  <si>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</si>
  <si>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</si>
  <si>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</si>
  <si>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</si>
  <si>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</si>
  <si>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</si>
  <si>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</si>
  <si>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</si>
  <si>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</si>
  <si>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</si>
  <si>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</si>
  <si>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</si>
  <si>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</si>
  <si>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</si>
  <si>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</si>
  <si>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</si>
  <si>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</si>
  <si>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</si>
  <si>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</si>
  <si>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</si>
  <si>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</si>
  <si>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</si>
  <si>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</si>
  <si>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</si>
  <si>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</si>
  <si>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</si>
  <si>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</si>
  <si>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</si>
  <si>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</si>
  <si>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</si>
  <si>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</si>
  <si>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</si>
  <si>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</si>
  <si>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</si>
  <si>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</si>
  <si>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</si>
  <si>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</si>
  <si>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</si>
  <si>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</si>
  <si>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</si>
  <si>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</si>
  <si>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</si>
  <si>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</si>
  <si>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</si>
  <si>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</si>
  <si>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</si>
  <si>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</si>
  <si>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</si>
  <si>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</si>
  <si>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</si>
  <si>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</si>
  <si>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</si>
  <si>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</si>
  <si>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</si>
  <si>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</si>
  <si>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</si>
  <si>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</si>
  <si>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</si>
  <si>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</si>
  <si>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</si>
  <si>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</si>
  <si>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</si>
  <si>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</si>
  <si>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</si>
  <si>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</si>
  <si>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</si>
  <si>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</si>
  <si>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</si>
  <si>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</si>
  <si>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</si>
  <si>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</si>
  <si>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</si>
  <si>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</si>
  <si>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</si>
  <si>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</si>
  <si>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</si>
  <si>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</si>
  <si>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</si>
  <si>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</si>
  <si>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</si>
  <si>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</si>
  <si>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</si>
  <si>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</si>
  <si>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</si>
  <si>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</si>
  <si>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</si>
  <si>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</si>
  <si>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</si>
  <si>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</si>
  <si>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</si>
  <si>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</si>
  <si>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</si>
  <si>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</si>
  <si>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</si>
  <si>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</si>
  <si>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</si>
  <si>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</si>
  <si>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</si>
  <si>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</si>
  <si>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</si>
  <si>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</si>
  <si>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</si>
  <si>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</si>
  <si>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</si>
  <si>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</si>
  <si>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</si>
  <si>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</si>
  <si>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</si>
  <si>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</si>
  <si>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</si>
  <si>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</si>
  <si>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</si>
  <si>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</si>
  <si>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</si>
  <si>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</si>
  <si>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</si>
  <si>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</si>
  <si>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</si>
  <si>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</si>
  <si>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</si>
  <si>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</si>
  <si>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</si>
  <si>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</si>
  <si>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</si>
  <si>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</si>
  <si>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</si>
  <si>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</si>
  <si>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</si>
  <si>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</si>
  <si>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</si>
  <si>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</si>
  <si>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</si>
  <si>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</si>
  <si>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</si>
  <si>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</si>
  <si>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</si>
  <si>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</si>
  <si>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</si>
  <si>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</si>
  <si>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</si>
  <si>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</si>
  <si>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</si>
  <si>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</si>
  <si>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</si>
  <si>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</si>
  <si>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</si>
  <si>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</si>
  <si>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</si>
  <si>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</si>
  <si>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</si>
  <si>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</si>
  <si>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</si>
  <si>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</si>
  <si>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</si>
  <si>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</si>
  <si>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</si>
  <si>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</si>
  <si>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</si>
  <si>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</si>
  <si>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</si>
  <si>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</si>
  <si>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</si>
  <si>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</si>
  <si>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</si>
  <si>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</si>
  <si>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</si>
  <si>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</si>
  <si>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</si>
  <si>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</si>
  <si>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</si>
  <si>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</si>
  <si>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</si>
  <si>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</si>
  <si>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</si>
  <si>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</si>
  <si>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</si>
  <si>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</si>
  <si>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</si>
  <si>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</si>
  <si>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</si>
  <si>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</si>
  <si>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</si>
  <si>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</si>
  <si>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</si>
  <si>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</si>
  <si>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</si>
  <si>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</si>
  <si>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</si>
  <si>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</si>
  <si>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</si>
  <si>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</si>
  <si>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</si>
  <si>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</si>
  <si>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</si>
  <si>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</si>
  <si>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</si>
  <si>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</si>
  <si>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</si>
  <si>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</si>
  <si>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</si>
  <si>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</si>
  <si>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</si>
  <si>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</si>
  <si>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</si>
  <si>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</si>
  <si>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</si>
  <si>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</si>
  <si>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</si>
  <si>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</si>
  <si>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</si>
  <si>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</si>
  <si>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</si>
  <si>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</si>
  <si>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</si>
  <si>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</si>
  <si>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</si>
  <si>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</si>
  <si>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</si>
  <si>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</si>
  <si>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</si>
  <si>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</si>
  <si>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</si>
  <si>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</si>
  <si>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</si>
  <si>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</si>
  <si>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</si>
  <si>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</si>
  <si>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</si>
  <si>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</si>
  <si>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</si>
  <si>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</si>
  <si>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</si>
  <si>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</si>
  <si>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</si>
  <si>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</si>
  <si>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</si>
  <si>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</si>
  <si>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</si>
  <si>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</si>
  <si>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</si>
  <si>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</si>
  <si>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</si>
  <si>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</si>
  <si>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</si>
  <si>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</si>
  <si>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</si>
  <si>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</si>
  <si>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</si>
  <si>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</si>
  <si>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</si>
  <si>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</si>
  <si>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</si>
  <si>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</si>
  <si>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</si>
  <si>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</si>
  <si>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</si>
  <si>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</si>
  <si>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</si>
  <si>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</si>
  <si>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</si>
  <si>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</si>
  <si>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</si>
  <si>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</si>
  <si>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</si>
  <si>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</si>
  <si>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</si>
  <si>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</si>
  <si>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</si>
  <si>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</si>
  <si>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</si>
  <si>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</si>
  <si>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</si>
  <si>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</si>
  <si>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</si>
  <si>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</si>
  <si>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</si>
  <si>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</si>
  <si>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</si>
  <si>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</si>
  <si>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</si>
  <si>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</si>
  <si>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</si>
  <si>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</si>
  <si>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</si>
  <si>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</si>
  <si>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</si>
  <si>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</si>
  <si>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</si>
  <si>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</si>
  <si>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</si>
  <si>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</si>
  <si>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</si>
  <si>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</si>
  <si>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</si>
  <si>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</si>
  <si>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</si>
  <si>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</si>
  <si>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</si>
  <si>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</si>
  <si>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</si>
  <si>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</si>
  <si>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</si>
  <si>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</si>
  <si>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</si>
  <si>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</si>
  <si>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</si>
  <si>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</si>
  <si>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</si>
  <si>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</si>
  <si>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</si>
  <si>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</si>
  <si>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</si>
  <si>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</si>
  <si>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</si>
  <si>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</si>
  <si>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</si>
  <si>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</si>
  <si>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</si>
  <si>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</si>
  <si>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</si>
  <si>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</si>
  <si>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</si>
  <si>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</si>
  <si>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</si>
  <si>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</si>
  <si>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</si>
  <si>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</si>
  <si>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</si>
  <si>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</si>
  <si>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</si>
  <si>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</si>
  <si>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</si>
  <si>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</si>
  <si>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</si>
  <si>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</si>
  <si>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</si>
  <si>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</si>
  <si>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</si>
  <si>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</si>
  <si>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</si>
  <si>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</si>
  <si>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</si>
  <si>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</si>
  <si>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</si>
  <si>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</si>
  <si>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</si>
  <si>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</si>
  <si>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</si>
  <si>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</si>
  <si>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</si>
  <si>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</si>
  <si>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</si>
  <si>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</si>
  <si>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</si>
  <si>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</si>
  <si>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</si>
  <si>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</si>
  <si>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</si>
  <si>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</si>
  <si>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</si>
  <si>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</si>
  <si>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</si>
  <si>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</si>
  <si>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</si>
  <si>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</si>
  <si>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</si>
  <si>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</si>
  <si>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</si>
  <si>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</si>
  <si>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</si>
  <si>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</si>
  <si>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</si>
  <si>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</si>
  <si>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</si>
  <si>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</si>
  <si>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</si>
  <si>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</si>
  <si>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</si>
  <si>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</si>
  <si>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</si>
  <si>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</si>
  <si>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</si>
  <si>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</si>
  <si>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</si>
  <si>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</si>
  <si>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</si>
  <si>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</si>
  <si>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</si>
  <si>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</si>
  <si>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</si>
  <si>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</si>
  <si>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</si>
  <si>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</si>
  <si>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</si>
  <si>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</si>
  <si>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</si>
  <si>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</si>
  <si>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</si>
  <si>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</si>
  <si>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</si>
  <si>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</si>
  <si>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</si>
  <si>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</si>
  <si>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</si>
  <si>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</si>
  <si>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</si>
  <si>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</si>
  <si>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</si>
  <si>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</si>
  <si>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</si>
  <si>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</si>
  <si>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</si>
  <si>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</si>
  <si>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</si>
  <si>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</si>
  <si>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</si>
  <si>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</si>
  <si>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</si>
  <si>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</si>
  <si>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</si>
  <si>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</si>
  <si>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</si>
  <si>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</si>
  <si>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</si>
  <si>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</si>
  <si>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</si>
  <si>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</si>
  <si>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</si>
  <si>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</si>
  <si>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</si>
  <si>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</si>
  <si>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</si>
  <si>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</si>
  <si>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</si>
  <si>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</si>
  <si>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</si>
  <si>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</si>
  <si>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</si>
  <si>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</si>
  <si>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</si>
  <si>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</si>
  <si>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</si>
  <si>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</si>
  <si>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</si>
  <si>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</si>
  <si>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</si>
  <si>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</si>
  <si>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</si>
  <si>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</si>
  <si>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</si>
  <si>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</si>
  <si>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</si>
  <si>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</si>
  <si>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</si>
  <si>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</si>
  <si>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</si>
  <si>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</si>
  <si>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</si>
  <si>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</si>
  <si>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</si>
  <si>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</si>
  <si>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</si>
  <si>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</si>
  <si>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</si>
  <si>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</si>
  <si>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</si>
  <si>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</si>
  <si>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</si>
  <si>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</si>
  <si>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</si>
  <si>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</si>
  <si>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</si>
  <si>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</si>
  <si>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</si>
  <si>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</si>
  <si>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</si>
  <si>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</si>
  <si>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</si>
  <si>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</si>
  <si>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</si>
  <si>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</si>
  <si>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</si>
  <si>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</si>
  <si>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</si>
  <si>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</si>
  <si>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</si>
  <si>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</si>
  <si>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</si>
  <si>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</si>
  <si>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</si>
  <si>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</si>
  <si>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</si>
  <si>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</si>
  <si>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</si>
  <si>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</si>
  <si>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</si>
  <si>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</si>
  <si>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</si>
  <si>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</si>
  <si>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</si>
  <si>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</si>
  <si>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</si>
  <si>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</si>
  <si>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</si>
  <si>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</si>
  <si>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</si>
  <si>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</si>
  <si>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</si>
  <si>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</si>
  <si>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</si>
  <si>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</si>
  <si>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</si>
  <si>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</si>
  <si>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</si>
  <si>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</si>
  <si>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</si>
  <si>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</si>
  <si>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</si>
  <si>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</si>
  <si>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</si>
  <si>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</si>
  <si>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</si>
  <si>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</si>
  <si>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</si>
  <si>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</si>
  <si>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</si>
  <si>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</si>
  <si>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</si>
  <si>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</si>
  <si>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</si>
  <si>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</si>
  <si>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</si>
  <si>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</si>
  <si>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</si>
  <si>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</si>
  <si>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</si>
  <si>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</si>
  <si>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</si>
  <si>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</si>
  <si>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</si>
  <si>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</si>
  <si>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</si>
  <si>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</si>
  <si>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</si>
  <si>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</si>
  <si>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</si>
  <si>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</si>
  <si>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</si>
  <si>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</si>
  <si>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</si>
  <si>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</si>
  <si>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</si>
  <si>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</si>
  <si>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</si>
  <si>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</si>
  <si>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</si>
  <si>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</si>
  <si>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</si>
  <si>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</si>
  <si>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</si>
  <si>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</si>
  <si>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</si>
  <si>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</si>
  <si>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</si>
  <si>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</si>
  <si>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</si>
  <si>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</si>
  <si>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</si>
  <si>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</si>
  <si>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</si>
  <si>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</si>
  <si>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</si>
  <si>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</si>
  <si>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</si>
  <si>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</si>
  <si>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</si>
  <si>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</si>
  <si>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</si>
  <si>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</si>
  <si>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</si>
  <si>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</si>
  <si>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</si>
  <si>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</si>
  <si>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</si>
  <si>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</si>
  <si>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</si>
  <si>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</si>
  <si>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</si>
  <si>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</si>
  <si>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</si>
  <si>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</si>
  <si>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</si>
  <si>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</si>
  <si>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</si>
  <si>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</si>
  <si>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</si>
  <si>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</si>
  <si>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</si>
  <si>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</si>
  <si>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</si>
  <si>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</si>
  <si>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</si>
  <si>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</si>
  <si>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</si>
  <si>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</si>
  <si>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</si>
  <si>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</si>
  <si>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</si>
  <si>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</si>
  <si>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</si>
  <si>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</si>
  <si>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</si>
  <si>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</si>
  <si>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</si>
  <si>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</si>
  <si>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</si>
  <si>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</si>
  <si>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</si>
  <si>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</si>
  <si>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</si>
  <si>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</si>
  <si>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</si>
  <si>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</si>
  <si>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</si>
  <si>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</si>
  <si>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</si>
  <si>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</si>
  <si>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</si>
  <si>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</si>
  <si>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</si>
  <si>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</si>
  <si>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</si>
  <si>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</si>
  <si>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</si>
  <si>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</si>
  <si>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</si>
  <si>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</si>
  <si>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</si>
  <si>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</si>
  <si>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</si>
  <si>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</si>
  <si>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</si>
  <si>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</si>
  <si>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</si>
  <si>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</si>
  <si>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</si>
  <si>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</si>
  <si>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</si>
  <si>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</si>
  <si>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</si>
  <si>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</si>
  <si>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</si>
  <si>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</si>
  <si>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</si>
  <si>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</si>
  <si>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</si>
  <si>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</si>
  <si>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</si>
  <si>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</si>
  <si>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</si>
  <si>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</si>
  <si>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</si>
  <si>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</si>
  <si>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</si>
  <si>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</si>
  <si>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</si>
  <si>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</si>
  <si>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</si>
  <si>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</si>
  <si>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</si>
  <si>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</si>
  <si>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</si>
  <si>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</si>
  <si>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</si>
  <si>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</si>
  <si>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</si>
  <si>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</si>
  <si>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</si>
  <si>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</si>
  <si>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</si>
  <si>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</si>
  <si>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</si>
  <si>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</si>
  <si>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</si>
  <si>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</si>
  <si>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</si>
  <si>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</si>
  <si>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</si>
  <si>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</si>
  <si>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</si>
  <si>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</si>
  <si>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</si>
  <si>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</si>
  <si>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</si>
  <si>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</si>
  <si>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</si>
  <si>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</si>
  <si>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</si>
  <si>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</si>
  <si>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</si>
  <si>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</si>
  <si>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</si>
  <si>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</si>
  <si>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</si>
  <si>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</si>
  <si>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</si>
  <si>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</si>
  <si>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</si>
  <si>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</si>
  <si>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</si>
  <si>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</si>
  <si>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</si>
  <si>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</si>
  <si>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</si>
  <si>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</si>
  <si>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</si>
  <si>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</si>
  <si>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</si>
  <si>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</si>
  <si>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</si>
  <si>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</si>
  <si>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</si>
  <si>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</si>
  <si>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</si>
  <si>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</si>
  <si>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</si>
  <si>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</si>
  <si>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</si>
  <si>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</si>
  <si>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</si>
  <si>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</si>
  <si>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</si>
  <si>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</si>
  <si>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</si>
  <si>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</si>
  <si>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</si>
  <si>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</si>
  <si>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</si>
  <si>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</si>
  <si>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</si>
  <si>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</si>
  <si>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</si>
  <si>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</si>
  <si>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</si>
  <si>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</si>
  <si>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</si>
  <si>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</si>
  <si>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</si>
  <si>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</si>
  <si>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</si>
  <si>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</si>
  <si>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</si>
  <si>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</si>
  <si>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</si>
  <si>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</si>
  <si>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</si>
  <si>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</si>
  <si>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</si>
  <si>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</si>
  <si>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</si>
  <si>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</si>
  <si>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</si>
  <si>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</si>
  <si>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</si>
  <si>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</si>
  <si>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</si>
  <si>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</si>
  <si>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</si>
  <si>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</si>
  <si>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</si>
  <si>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</si>
  <si>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</si>
  <si>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</si>
  <si>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</si>
  <si>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</si>
  <si>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</si>
  <si>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</si>
  <si>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</si>
  <si>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</si>
  <si>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</si>
  <si>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</si>
  <si>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</si>
  <si>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</si>
  <si>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</si>
  <si>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</si>
  <si>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</si>
  <si>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</si>
  <si>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</si>
  <si>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</si>
  <si>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</si>
  <si>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</si>
  <si>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</si>
  <si>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</si>
  <si>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</si>
  <si>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</si>
  <si>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</si>
  <si>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</si>
  <si>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</si>
  <si>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</si>
  <si>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</si>
  <si>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</si>
  <si>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</si>
  <si>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</si>
  <si>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</si>
  <si>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</si>
  <si>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</si>
  <si>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</si>
  <si>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</si>
  <si>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</si>
  <si>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</si>
  <si>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</si>
  <si>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</si>
  <si>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</si>
  <si>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</si>
  <si>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</si>
  <si>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</si>
  <si>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</si>
  <si>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</si>
  <si>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</si>
  <si>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</si>
  <si>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</si>
  <si>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</si>
  <si>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</si>
  <si>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</si>
  <si>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</si>
  <si>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</si>
  <si>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</si>
  <si>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</si>
  <si>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</si>
  <si>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</si>
  <si>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</si>
  <si>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</si>
  <si>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</si>
  <si>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</si>
  <si>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</si>
  <si>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</si>
  <si>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</si>
  <si>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</si>
  <si>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</si>
  <si>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</si>
  <si>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</si>
  <si>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</si>
  <si>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</si>
  <si>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</si>
  <si>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</si>
  <si>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</si>
  <si>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</si>
  <si>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</si>
  <si>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</si>
  <si>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</si>
  <si>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</si>
  <si>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</si>
  <si>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</si>
  <si>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</si>
  <si>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</si>
  <si>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</si>
  <si>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</si>
  <si>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</si>
  <si>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</si>
  <si>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</si>
  <si>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</si>
  <si>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</si>
  <si>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</si>
  <si>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</si>
  <si>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</si>
  <si>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</si>
  <si>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</si>
  <si>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</si>
  <si>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</si>
  <si>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</si>
  <si>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</si>
  <si>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</si>
  <si>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</si>
  <si>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</si>
  <si>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</si>
  <si>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</si>
  <si>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</si>
  <si>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</si>
  <si>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</si>
  <si>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</si>
  <si>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</si>
  <si>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</si>
  <si>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</si>
  <si>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</si>
  <si>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</si>
  <si>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</si>
  <si>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</si>
  <si>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</si>
  <si>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</si>
  <si>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</si>
  <si>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</si>
  <si>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</si>
  <si>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</si>
  <si>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</si>
  <si>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</si>
  <si>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</si>
  <si>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</si>
  <si>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</si>
  <si>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</si>
  <si>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</si>
  <si>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</si>
  <si>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</si>
  <si>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</si>
  <si>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</si>
  <si>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</si>
  <si>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</si>
  <si>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</si>
  <si>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</si>
  <si>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</si>
  <si>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</si>
  <si>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</si>
  <si>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</si>
  <si>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</si>
  <si>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</si>
  <si>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</si>
  <si>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</si>
  <si>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</si>
  <si>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</si>
  <si>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</si>
  <si>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</si>
  <si>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</si>
  <si>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</si>
  <si>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</si>
  <si>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</si>
  <si>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</si>
  <si>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</si>
  <si>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</si>
  <si>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</si>
  <si>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</si>
  <si>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</si>
  <si>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</si>
  <si>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</si>
  <si>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</si>
  <si>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</si>
  <si>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</si>
  <si>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</si>
  <si>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</si>
  <si>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</si>
  <si>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</si>
  <si>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</si>
  <si>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</si>
  <si>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</si>
  <si>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</si>
  <si>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</si>
  <si>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</si>
  <si>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</si>
  <si>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</si>
  <si>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</si>
  <si>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</si>
  <si>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</si>
  <si>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</si>
  <si>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</si>
  <si>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</si>
  <si>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</si>
  <si>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</si>
  <si>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</si>
  <si>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</si>
  <si>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</si>
  <si>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</si>
  <si>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</si>
  <si>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</si>
  <si>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</si>
  <si>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</si>
  <si>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</si>
  <si>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</si>
  <si>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</si>
  <si>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</si>
  <si>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</si>
  <si>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</si>
  <si>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</si>
  <si>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</si>
  <si>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</si>
  <si>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</si>
  <si>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</si>
  <si>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</si>
  <si>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</si>
  <si>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</si>
  <si>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</si>
  <si>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</si>
  <si>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</si>
  <si>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</si>
  <si>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</si>
  <si>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</si>
  <si>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</si>
  <si>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</si>
  <si>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</si>
  <si>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</si>
  <si>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</si>
  <si>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</si>
  <si>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</si>
  <si>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</si>
  <si>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</si>
  <si>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</si>
  <si>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</si>
  <si>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</si>
  <si>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</si>
  <si>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</si>
  <si>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</si>
  <si>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</si>
  <si>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</si>
  <si>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</si>
  <si>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</si>
  <si>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</si>
  <si>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</si>
  <si>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</si>
  <si>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</si>
  <si>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</si>
  <si>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</si>
  <si>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</si>
  <si>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</si>
  <si>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</si>
  <si>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</si>
  <si>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</si>
  <si>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</si>
  <si>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</si>
  <si>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</si>
  <si>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</si>
  <si>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</si>
  <si>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</si>
  <si>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</si>
  <si>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</si>
  <si>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</si>
  <si>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</si>
  <si>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</si>
  <si>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</si>
  <si>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</si>
  <si>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</si>
  <si>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</si>
  <si>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</si>
  <si>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</si>
  <si>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</si>
  <si>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</si>
  <si>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</si>
  <si>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</si>
  <si>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</si>
  <si>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</si>
  <si>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</si>
  <si>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</si>
  <si>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</si>
  <si>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</si>
  <si>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</si>
  <si>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</si>
  <si>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</si>
  <si>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</si>
  <si>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</si>
  <si>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</si>
  <si>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</si>
  <si>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</si>
  <si>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</si>
  <si>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</si>
  <si>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</si>
  <si>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</si>
  <si>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</si>
  <si>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</si>
  <si>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</si>
  <si>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</si>
  <si>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</si>
  <si>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</si>
  <si>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</si>
  <si>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</si>
  <si>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</si>
  <si>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</si>
  <si>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</si>
  <si>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</si>
  <si>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</si>
  <si>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</si>
  <si>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</si>
  <si>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</si>
  <si>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</si>
  <si>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</si>
  <si>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</si>
  <si>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</si>
  <si>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</si>
  <si>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</si>
  <si>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</si>
  <si>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</si>
  <si>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</si>
  <si>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</si>
  <si>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</si>
  <si>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</si>
  <si>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</si>
  <si>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</si>
  <si>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</si>
  <si>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</si>
  <si>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</si>
  <si>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</si>
  <si>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</si>
  <si>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</si>
  <si>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</si>
  <si>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</si>
  <si>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</si>
  <si>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</si>
  <si>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</si>
  <si>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</si>
  <si>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</si>
  <si>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</si>
  <si>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</si>
  <si>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</si>
  <si>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</si>
  <si>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</si>
  <si>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</si>
  <si>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</si>
  <si>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</si>
  <si>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</si>
  <si>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</si>
  <si>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</si>
  <si>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</si>
  <si>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</si>
  <si>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</si>
  <si>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</si>
  <si>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</si>
  <si>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</si>
  <si>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</si>
  <si>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</si>
  <si>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</si>
  <si>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</si>
  <si>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</si>
  <si>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</si>
  <si>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</si>
  <si>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</si>
  <si>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</si>
  <si>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</si>
  <si>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</si>
  <si>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</si>
  <si>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</si>
  <si>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</si>
  <si>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</si>
  <si>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</si>
  <si>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</si>
  <si>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</si>
  <si>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</si>
  <si>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</si>
  <si>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</si>
  <si>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</si>
  <si>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</si>
  <si>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</si>
  <si>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</si>
  <si>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</si>
  <si>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</si>
  <si>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</si>
  <si>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</si>
  <si>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</si>
  <si>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</si>
  <si>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</si>
  <si>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</si>
  <si>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</si>
  <si>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</si>
  <si>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</si>
  <si>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</si>
  <si>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</si>
  <si>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</si>
  <si>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</si>
  <si>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</si>
  <si>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</si>
  <si>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</si>
  <si>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</si>
  <si>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</si>
  <si>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</si>
  <si>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</si>
  <si>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</si>
  <si>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</si>
  <si>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</si>
  <si>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</si>
  <si>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</si>
  <si>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</si>
  <si>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</si>
  <si>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</si>
  <si>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</si>
  <si>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</si>
  <si>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</si>
  <si>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</si>
  <si>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</si>
  <si>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</si>
  <si>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</si>
  <si>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</si>
  <si>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</si>
  <si>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</si>
  <si>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</si>
  <si>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</si>
  <si>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</si>
  <si>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</si>
  <si>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</si>
  <si>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</si>
  <si>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</si>
  <si>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</si>
  <si>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</si>
  <si>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</si>
  <si>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</si>
  <si>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</si>
  <si>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</si>
  <si>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</si>
  <si>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</si>
  <si>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</si>
  <si>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</si>
  <si>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</si>
  <si>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</si>
  <si>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</si>
  <si>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</si>
  <si>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</si>
  <si>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</si>
  <si>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</si>
  <si>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</si>
  <si>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</si>
  <si>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</si>
  <si>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</si>
  <si>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</si>
  <si>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</si>
  <si>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</si>
  <si>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</si>
  <si>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</si>
  <si>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</si>
  <si>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</si>
  <si>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</si>
  <si>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</si>
  <si>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</si>
  <si>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</si>
  <si>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</si>
  <si>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</si>
  <si>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</si>
  <si>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</si>
  <si>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</si>
  <si>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</si>
  <si>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</si>
  <si>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</si>
  <si>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</si>
  <si>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</si>
  <si>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</si>
  <si>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</si>
  <si>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</si>
  <si>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</si>
  <si>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</si>
  <si>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</si>
  <si>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</si>
  <si>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</si>
  <si>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</si>
  <si>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</si>
  <si>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</si>
  <si>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</si>
  <si>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</si>
  <si>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</si>
  <si>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</si>
  <si>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</si>
  <si>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</si>
  <si>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</si>
  <si>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</si>
  <si>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</si>
  <si>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</si>
  <si>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</si>
  <si>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</si>
  <si>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</si>
  <si>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</si>
  <si>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</si>
  <si>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</si>
  <si>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</si>
  <si>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</si>
  <si>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</si>
  <si>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</si>
  <si>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</si>
  <si>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</si>
  <si>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</si>
  <si>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</si>
  <si>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</si>
  <si>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</si>
  <si>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</si>
  <si>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</si>
  <si>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</si>
  <si>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</si>
  <si>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</si>
  <si>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</si>
  <si>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</si>
  <si>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</si>
  <si>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</si>
  <si>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</si>
  <si>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</si>
  <si>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</si>
  <si>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</si>
  <si>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</si>
  <si>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</si>
  <si>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</si>
  <si>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</si>
  <si>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</si>
  <si>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</si>
  <si>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</si>
  <si>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</si>
  <si>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</si>
  <si>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</si>
  <si>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</si>
  <si>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</si>
  <si>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</si>
  <si>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</si>
  <si>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</si>
  <si>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</si>
  <si>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</si>
  <si>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</si>
  <si>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</si>
  <si>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</si>
  <si>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</si>
  <si>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</si>
  <si>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</si>
  <si>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</si>
  <si>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</si>
  <si>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</si>
  <si>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</si>
  <si>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</si>
  <si>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</si>
  <si>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</si>
  <si>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</si>
  <si>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</si>
  <si>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</si>
  <si>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</si>
  <si>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</si>
  <si>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</si>
  <si>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</si>
  <si>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</si>
  <si>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</si>
  <si>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</si>
  <si>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</si>
  <si>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</si>
  <si>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</si>
  <si>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</si>
  <si>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</si>
  <si>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</si>
  <si>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</si>
  <si>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</si>
  <si>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</si>
  <si>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</si>
  <si>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</si>
  <si>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</si>
  <si>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</si>
  <si>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</si>
  <si>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</si>
  <si>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</si>
  <si>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</si>
  <si>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</si>
  <si>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</si>
  <si>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</si>
  <si>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</si>
  <si>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</si>
  <si>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</si>
  <si>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</si>
  <si>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</si>
  <si>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</si>
  <si>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</si>
  <si>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</si>
  <si>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</si>
  <si>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</si>
  <si>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</si>
  <si>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</si>
  <si>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</si>
  <si>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</si>
  <si>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</si>
  <si>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</si>
  <si>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</si>
  <si>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</si>
  <si>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</si>
  <si>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</si>
  <si>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</si>
  <si>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</si>
  <si>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</si>
  <si>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</si>
  <si>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</si>
  <si>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</si>
  <si>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</si>
  <si>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</si>
  <si>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</si>
  <si>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</si>
  <si>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</si>
  <si>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</si>
  <si>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</si>
  <si>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</si>
  <si>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</si>
  <si>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</si>
  <si>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</si>
  <si>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</si>
  <si>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</si>
  <si>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</si>
  <si>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</si>
  <si>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</si>
  <si>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</si>
  <si>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</si>
  <si>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</si>
  <si>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</si>
  <si>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</si>
  <si>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</si>
  <si>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</si>
  <si>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</si>
  <si>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</si>
  <si>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</si>
  <si>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</si>
  <si>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</si>
  <si>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</si>
  <si>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</si>
  <si>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</si>
  <si>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</si>
  <si>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</si>
  <si>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</si>
  <si>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</si>
  <si>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</si>
  <si>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</si>
  <si>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</si>
  <si>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</si>
  <si>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</si>
  <si>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</si>
  <si>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</si>
  <si>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</si>
  <si>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</si>
  <si>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</si>
  <si>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</si>
  <si>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</si>
  <si>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</si>
  <si>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</si>
  <si>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</si>
  <si>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</si>
  <si>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</si>
  <si>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</si>
  <si>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</si>
  <si>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</si>
  <si>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</si>
  <si>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</si>
  <si>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</si>
  <si>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</si>
  <si>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</si>
  <si>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</si>
  <si>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</si>
  <si>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</si>
  <si>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</si>
  <si>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</si>
  <si>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</si>
  <si>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</si>
  <si>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</si>
  <si>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</si>
  <si>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</si>
  <si>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</si>
  <si>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</si>
  <si>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</si>
  <si>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</si>
  <si>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</si>
  <si>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</si>
  <si>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</si>
  <si>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</si>
  <si>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</si>
  <si>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</si>
  <si>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</si>
  <si>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</si>
  <si>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</si>
  <si>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</si>
  <si>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</si>
  <si>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</si>
  <si>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</si>
  <si>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</si>
  <si>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</si>
  <si>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</si>
  <si>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</si>
  <si>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</si>
  <si>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</si>
  <si>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</si>
  <si>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</si>
  <si>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</si>
  <si>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</si>
  <si>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</si>
  <si>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</si>
  <si>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</si>
  <si>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</si>
  <si>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</si>
  <si>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</si>
  <si>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</si>
  <si>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</si>
  <si>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</si>
  <si>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</si>
  <si>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</si>
  <si>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</si>
  <si>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</si>
  <si>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</si>
  <si>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</si>
  <si>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</si>
  <si>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</si>
  <si>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</si>
  <si>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</si>
  <si>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</si>
  <si>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</si>
  <si>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</si>
  <si>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</si>
  <si>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</si>
  <si>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</si>
  <si>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</si>
  <si>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</si>
  <si>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</si>
  <si>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</si>
  <si>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</si>
  <si>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</si>
  <si>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</si>
  <si>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</si>
  <si>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</si>
  <si>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</si>
  <si>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</si>
  <si>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</si>
  <si>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</si>
  <si>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</si>
  <si>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</si>
  <si>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</si>
  <si>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</si>
  <si>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</si>
  <si>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</si>
  <si>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</si>
  <si>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</si>
  <si>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</si>
  <si>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</si>
  <si>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</si>
  <si>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</si>
  <si>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</si>
  <si>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</si>
  <si>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</si>
  <si>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</si>
  <si>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</si>
  <si>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</si>
  <si>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</si>
  <si>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</si>
  <si>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</si>
  <si>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</si>
  <si>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</si>
  <si>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</si>
  <si>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</si>
  <si>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</si>
  <si>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</si>
  <si>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</si>
  <si>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</si>
  <si>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</si>
  <si>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</si>
  <si>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</si>
  <si>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</si>
  <si>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</si>
  <si>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</si>
  <si>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</si>
  <si>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</si>
  <si>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</si>
  <si>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</si>
  <si>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</si>
  <si>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</si>
  <si>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</si>
  <si>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</si>
  <si>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</si>
  <si>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</si>
  <si>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</si>
  <si>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</si>
  <si>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</si>
  <si>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</si>
  <si>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</si>
  <si>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</si>
  <si>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</si>
  <si>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</si>
  <si>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</si>
  <si>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</si>
  <si>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</si>
  <si>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</si>
  <si>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</si>
  <si>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</si>
  <si>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</si>
  <si>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</si>
  <si>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</si>
  <si>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</si>
  <si>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</si>
  <si>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</si>
  <si>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</si>
  <si>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</si>
  <si>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</si>
  <si>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</si>
  <si>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</si>
  <si>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</si>
  <si>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</si>
  <si>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</si>
  <si>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</si>
  <si>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</si>
  <si>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</si>
  <si>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</si>
  <si>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</si>
  <si>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</si>
  <si>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</si>
  <si>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</si>
  <si>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</si>
  <si>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</si>
  <si>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</si>
  <si>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</si>
  <si>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</si>
  <si>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</si>
  <si>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</si>
  <si>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</si>
  <si>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</si>
  <si>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</si>
  <si>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</si>
  <si>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</si>
  <si>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</si>
  <si>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</si>
  <si>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</si>
  <si>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</si>
  <si>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</si>
  <si>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</si>
  <si>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</si>
  <si>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</si>
  <si>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</si>
  <si>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</si>
  <si>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</si>
  <si>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</si>
  <si>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</si>
  <si>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</si>
  <si>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</si>
  <si>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</si>
  <si>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</si>
  <si>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</si>
  <si>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</si>
  <si>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</si>
  <si>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</si>
  <si>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</si>
  <si>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</si>
  <si>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</si>
  <si>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</si>
  <si>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</si>
  <si>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</si>
  <si>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</si>
  <si>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</si>
  <si>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</si>
  <si>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</si>
  <si>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</si>
  <si>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</si>
  <si>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</si>
  <si>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</si>
  <si>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</si>
  <si>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</si>
  <si>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</si>
  <si>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</si>
  <si>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</si>
  <si>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</si>
  <si>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</si>
  <si>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</si>
  <si>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</si>
  <si>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</si>
  <si>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</si>
  <si>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</si>
  <si>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</si>
  <si>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</si>
  <si>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</si>
  <si>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</si>
  <si>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</si>
  <si>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</si>
  <si>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</si>
  <si>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</si>
  <si>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</si>
  <si>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</si>
  <si>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</si>
  <si>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</si>
  <si>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</si>
  <si>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</si>
  <si>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</si>
  <si>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</si>
  <si>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</si>
  <si>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</si>
  <si>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</si>
  <si>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</si>
  <si>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</si>
  <si>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</si>
  <si>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</si>
  <si>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</si>
  <si>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</si>
  <si>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</si>
  <si>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</si>
  <si>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</si>
  <si>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</si>
  <si>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</si>
  <si>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</si>
  <si>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</si>
  <si>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</si>
  <si>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</si>
  <si>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</si>
  <si>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</si>
  <si>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</si>
  <si>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</si>
  <si>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</si>
  <si>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</si>
  <si>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</si>
  <si>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</si>
  <si>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</si>
  <si>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</si>
  <si>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</si>
  <si>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</si>
  <si>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</si>
  <si>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</si>
  <si>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</si>
  <si>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</si>
  <si>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</si>
  <si>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</si>
  <si>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</si>
  <si>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</si>
  <si>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</si>
  <si>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</si>
  <si>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</si>
  <si>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</si>
  <si>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</si>
  <si>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</si>
  <si>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</si>
  <si>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</si>
  <si>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</si>
  <si>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</si>
  <si>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</si>
  <si>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</si>
  <si>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</si>
  <si>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</si>
  <si>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</si>
  <si>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</si>
  <si>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</si>
  <si>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</si>
  <si>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</si>
  <si>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</si>
  <si>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</si>
  <si>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</si>
  <si>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</si>
  <si>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</si>
  <si>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</si>
  <si>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</si>
  <si>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</si>
  <si>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</si>
  <si>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</si>
  <si>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</si>
  <si>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</si>
  <si>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</si>
  <si>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</si>
  <si>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</si>
  <si>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</si>
  <si>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</si>
  <si>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</si>
  <si>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</si>
  <si>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</si>
  <si>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</si>
  <si>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</si>
  <si>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</si>
  <si>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</si>
  <si>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</si>
  <si>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</si>
  <si>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</si>
  <si>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</si>
  <si>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</si>
  <si>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</si>
  <si>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</si>
  <si>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</si>
  <si>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</si>
  <si>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</si>
  <si>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</si>
  <si>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</si>
  <si>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</si>
  <si>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</si>
  <si>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</si>
  <si>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</si>
  <si>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</si>
  <si>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</si>
  <si>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</si>
  <si>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</si>
  <si>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</si>
  <si>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</si>
  <si>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</si>
  <si>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</si>
  <si>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</si>
  <si>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</si>
  <si>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</si>
  <si>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</si>
  <si>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</si>
  <si>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</si>
  <si>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</si>
  <si>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</si>
  <si>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</si>
  <si>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</si>
  <si>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</si>
  <si>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</si>
  <si>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</si>
  <si>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</si>
  <si>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</si>
  <si>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</si>
  <si>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</si>
  <si>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</si>
  <si>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</si>
  <si>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</si>
  <si>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</si>
  <si>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</si>
  <si>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</si>
  <si>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</si>
  <si>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</si>
  <si>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</si>
  <si>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</si>
  <si>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</si>
  <si>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</si>
  <si>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</si>
  <si>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</si>
  <si>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</si>
  <si>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</si>
  <si>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</si>
  <si>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</si>
  <si>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</si>
  <si>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</si>
  <si>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</si>
  <si>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</si>
  <si>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</si>
  <si>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</si>
  <si>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</si>
  <si>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</si>
  <si>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</si>
  <si>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</si>
  <si>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</si>
  <si>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</si>
  <si>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</si>
  <si>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</si>
  <si>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</si>
  <si>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</si>
  <si>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</si>
  <si>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</si>
  <si>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</si>
  <si>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</si>
  <si>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</si>
  <si>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</si>
  <si>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</si>
  <si>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</si>
  <si>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</si>
  <si>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</si>
  <si>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</si>
  <si>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</si>
  <si>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</si>
  <si>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</si>
  <si>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</si>
  <si>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</si>
  <si>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</si>
  <si>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</si>
  <si>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</si>
  <si>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</si>
  <si>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</si>
  <si>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</si>
  <si>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</si>
  <si>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</si>
  <si>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</si>
  <si>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</si>
  <si>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</si>
  <si>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</si>
  <si>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</si>
  <si>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</si>
  <si>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</si>
  <si>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</si>
  <si>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</si>
  <si>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</si>
  <si>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</si>
  <si>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</si>
  <si>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</si>
  <si>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</si>
  <si>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</si>
  <si>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</si>
  <si>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</si>
  <si>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</si>
  <si>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</si>
  <si>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</si>
  <si>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</si>
  <si>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</si>
  <si>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</si>
  <si>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</si>
  <si>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</si>
  <si>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</si>
  <si>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</si>
  <si>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</si>
  <si>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</si>
  <si>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</si>
  <si>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</si>
  <si>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</si>
  <si>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</si>
  <si>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</si>
  <si>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</si>
  <si>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</si>
  <si>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</si>
  <si>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</si>
  <si>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</si>
  <si>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</si>
  <si>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</si>
  <si>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</si>
  <si>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</si>
  <si>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</si>
  <si>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</si>
  <si>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</si>
  <si>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</si>
  <si>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</si>
  <si>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</si>
  <si>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</si>
  <si>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</si>
  <si>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</si>
  <si>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</si>
  <si>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</si>
  <si>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</si>
  <si>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</si>
  <si>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</si>
  <si>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</si>
  <si>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</si>
  <si>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</si>
  <si>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</si>
  <si>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</si>
  <si>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</si>
  <si>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</si>
  <si>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</si>
  <si>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</si>
  <si>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</si>
  <si>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</si>
  <si>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</si>
  <si>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</si>
  <si>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</si>
  <si>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</si>
  <si>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</si>
  <si>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</si>
  <si>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</si>
  <si>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</si>
  <si>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</si>
  <si>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</si>
  <si>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</si>
  <si>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</si>
  <si>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</si>
  <si>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</si>
  <si>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</si>
  <si>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</si>
  <si>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</si>
  <si>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</si>
  <si>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</si>
  <si>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</si>
  <si>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</si>
  <si>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</si>
  <si>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</si>
  <si>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</si>
  <si>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</si>
  <si>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</si>
  <si>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</si>
  <si>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</si>
  <si>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</si>
  <si>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</si>
  <si>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</si>
  <si>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</si>
  <si>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</si>
  <si>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</si>
  <si>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</si>
  <si>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</si>
  <si>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</si>
  <si>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</si>
  <si>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</si>
  <si>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</si>
  <si>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</si>
  <si>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</si>
  <si>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</si>
  <si>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</si>
  <si>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</si>
  <si>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</si>
  <si>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</si>
  <si>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</si>
  <si>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</si>
  <si>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</si>
  <si>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</si>
  <si>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</si>
  <si>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</si>
  <si>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</si>
  <si>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</si>
  <si>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</si>
  <si>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</si>
  <si>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</si>
  <si>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</si>
  <si>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</si>
  <si>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</si>
  <si>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</si>
  <si>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</si>
  <si>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</si>
  <si>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</si>
  <si>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</si>
  <si>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</si>
  <si>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</si>
  <si>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</si>
  <si>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</si>
  <si>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</si>
  <si>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</si>
  <si>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</si>
  <si>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</si>
  <si>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</si>
  <si>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</si>
  <si>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</si>
  <si>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</si>
  <si>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</si>
  <si>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</si>
  <si>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</si>
  <si>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</si>
  <si>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</si>
  <si>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</si>
  <si>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</si>
  <si>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</si>
  <si>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</si>
  <si>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</si>
  <si>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</si>
  <si>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</si>
  <si>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</si>
  <si>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</si>
  <si>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</si>
  <si>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</si>
  <si>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</si>
  <si>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</si>
  <si>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</si>
  <si>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</si>
  <si>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</si>
  <si>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</si>
  <si>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</si>
  <si>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</si>
  <si>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</si>
  <si>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</si>
  <si>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</si>
  <si>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</si>
  <si>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</si>
  <si>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</si>
  <si>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</si>
  <si>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</si>
  <si>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</si>
  <si>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</si>
  <si>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</si>
  <si>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</si>
  <si>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</si>
  <si>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</si>
  <si>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</si>
  <si>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</si>
  <si>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</si>
  <si>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</si>
  <si>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</si>
  <si>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</si>
  <si>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</si>
  <si>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</si>
  <si>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</si>
  <si>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</si>
  <si>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</si>
  <si>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</si>
  <si>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</si>
  <si>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</si>
  <si>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</si>
  <si>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</si>
  <si>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</si>
  <si>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</si>
  <si>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</si>
  <si>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</si>
  <si>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</si>
  <si>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</si>
  <si>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</si>
  <si>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</si>
  <si>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</si>
  <si>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</si>
  <si>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</si>
  <si>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</si>
  <si>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</si>
  <si>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</si>
  <si>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</si>
  <si>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</si>
  <si>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</si>
  <si>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</si>
  <si>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</si>
  <si>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</si>
  <si>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</si>
  <si>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</si>
  <si>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</si>
  <si>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</si>
  <si>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</si>
  <si>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</si>
  <si>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</si>
  <si>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</si>
  <si>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</si>
  <si>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</si>
  <si>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</si>
  <si>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</si>
  <si>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</si>
  <si>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</si>
  <si>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</si>
  <si>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</si>
  <si>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</si>
  <si>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</si>
  <si>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</si>
  <si>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</si>
  <si>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</si>
  <si>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</si>
  <si>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</si>
  <si>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</si>
  <si>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</si>
  <si>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</si>
  <si>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</si>
  <si>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</si>
  <si>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</si>
  <si>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</si>
  <si>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</si>
  <si>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</si>
  <si>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</si>
  <si>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</si>
  <si>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</si>
  <si>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</si>
  <si>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</si>
  <si>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</si>
  <si>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</si>
  <si>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</si>
  <si>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</si>
  <si>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</si>
  <si>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</si>
  <si>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</si>
  <si>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</si>
  <si>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</si>
  <si>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</si>
  <si>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</si>
  <si>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</si>
  <si>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</si>
  <si>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</si>
  <si>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</si>
  <si>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</si>
  <si>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</si>
  <si>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</si>
  <si>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</si>
  <si>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</si>
  <si>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</si>
  <si>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</si>
  <si>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</si>
  <si>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</si>
  <si>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</si>
  <si>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</si>
  <si>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</si>
  <si>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</si>
  <si>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</si>
  <si>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</si>
  <si>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</si>
  <si>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</si>
  <si>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</si>
  <si>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</si>
  <si>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</si>
  <si>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</si>
  <si>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</si>
  <si>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</si>
  <si>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</si>
  <si>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</si>
  <si>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</si>
  <si>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</si>
  <si>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</si>
  <si>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</si>
  <si>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</si>
  <si>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</si>
  <si>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</si>
  <si>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</si>
  <si>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</si>
  <si>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</si>
  <si>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</si>
  <si>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</si>
  <si>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</si>
  <si>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</si>
  <si>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</si>
  <si>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</si>
  <si>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</si>
  <si>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</si>
  <si>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</si>
  <si>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</si>
  <si>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</si>
  <si>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</si>
  <si>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</si>
  <si>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</si>
  <si>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</si>
  <si>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</si>
  <si>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</si>
  <si>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</si>
  <si>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</si>
  <si>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</si>
  <si>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</si>
  <si>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</si>
  <si>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</si>
  <si>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</si>
  <si>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</si>
  <si>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</si>
  <si>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</si>
  <si>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</si>
  <si>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</si>
  <si>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</si>
  <si>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</si>
  <si>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</si>
  <si>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</si>
  <si>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</si>
  <si>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</si>
  <si>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</si>
  <si>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</si>
  <si>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</si>
  <si>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</si>
  <si>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</si>
  <si>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</si>
  <si>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</si>
  <si>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</si>
  <si>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</si>
  <si>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</si>
  <si>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</si>
  <si>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</si>
  <si>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</si>
  <si>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</si>
  <si>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</si>
  <si>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</si>
  <si>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</si>
  <si>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</si>
  <si>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</si>
  <si>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</si>
  <si>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</si>
  <si>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</si>
  <si>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</si>
  <si>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</si>
  <si>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</si>
  <si>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</si>
  <si>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</si>
  <si>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</si>
  <si>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</si>
  <si>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</si>
  <si>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</si>
  <si>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</si>
  <si>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</si>
  <si>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</si>
  <si>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</si>
  <si>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</si>
  <si>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</si>
  <si>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</si>
  <si>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</si>
  <si>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</si>
  <si>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</si>
  <si>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</si>
  <si>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</si>
  <si>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</si>
  <si>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</si>
  <si>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</si>
  <si>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</si>
  <si>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</si>
  <si>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</si>
  <si>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</si>
  <si>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</si>
  <si>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</si>
  <si>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</si>
  <si>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</si>
  <si>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</si>
  <si>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</si>
  <si>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</si>
  <si>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</si>
  <si>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</si>
  <si>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</si>
  <si>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</si>
  <si>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</si>
  <si>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</si>
  <si>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</si>
  <si>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</si>
  <si>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</si>
  <si>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</si>
  <si>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</si>
  <si>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</si>
  <si>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</si>
  <si>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</si>
  <si>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</si>
  <si>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</si>
  <si>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</si>
  <si>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</si>
  <si>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</si>
  <si>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</si>
  <si>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</si>
  <si>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</si>
  <si>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</si>
  <si>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</si>
  <si>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</si>
  <si>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</si>
  <si>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</si>
  <si>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</si>
  <si>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</si>
  <si>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</si>
  <si>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</si>
  <si>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</si>
  <si>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</si>
  <si>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</si>
  <si>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</si>
  <si>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</si>
  <si>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</si>
  <si>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</si>
  <si>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</si>
  <si>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</si>
  <si>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</si>
  <si>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</si>
  <si>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</si>
  <si>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</si>
  <si>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</si>
  <si>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</si>
  <si>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</si>
  <si>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</si>
  <si>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</si>
  <si>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</si>
  <si>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</si>
  <si>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</si>
  <si>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</si>
  <si>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</si>
  <si>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</si>
  <si>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</si>
  <si>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</si>
  <si>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</si>
  <si>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</si>
  <si>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</si>
  <si>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</si>
  <si>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</si>
  <si>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</si>
  <si>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</si>
  <si>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</si>
  <si>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</si>
  <si>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</si>
  <si>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</si>
  <si>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</si>
  <si>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</si>
  <si>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</si>
  <si>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</si>
  <si>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</si>
  <si>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</si>
  <si>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</si>
  <si>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</si>
  <si>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</si>
  <si>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</si>
  <si>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</si>
  <si>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</si>
  <si>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</si>
  <si>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</si>
  <si>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</si>
  <si>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</si>
  <si>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</si>
  <si>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</si>
  <si>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</si>
  <si>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</si>
  <si>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</si>
  <si>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</si>
  <si>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</si>
  <si>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</si>
  <si>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</si>
  <si>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</si>
  <si>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</si>
  <si>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</si>
  <si>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</si>
  <si>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</si>
  <si>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</si>
  <si>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</si>
  <si>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</si>
  <si>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</si>
  <si>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</si>
  <si>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</si>
  <si>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</si>
  <si>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</si>
  <si>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</si>
  <si>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</si>
  <si>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</si>
  <si>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</si>
  <si>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</si>
  <si>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</si>
  <si>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</si>
  <si>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</si>
  <si>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</si>
  <si>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</si>
  <si>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</si>
  <si>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</si>
  <si>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</si>
  <si>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</si>
  <si>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</si>
  <si>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</si>
  <si>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</si>
  <si>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</si>
  <si>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</si>
  <si>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</si>
  <si>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</si>
  <si>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</si>
  <si>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</si>
  <si>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</si>
  <si>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</si>
  <si>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</si>
  <si>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</si>
  <si>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</si>
  <si>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</si>
  <si>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</si>
  <si>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</si>
  <si>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</si>
  <si>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</si>
  <si>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</si>
  <si>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</si>
  <si>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</si>
  <si>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</si>
  <si>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</si>
  <si>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</si>
  <si>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</si>
  <si>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</si>
  <si>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</si>
  <si>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</si>
  <si>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</si>
  <si>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</si>
  <si>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</si>
  <si>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</si>
  <si>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</si>
  <si>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</si>
  <si>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</si>
  <si>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</si>
  <si>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</si>
  <si>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</si>
  <si>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</si>
  <si>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</si>
  <si>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</si>
  <si>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</si>
  <si>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</si>
  <si>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</si>
  <si>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</si>
  <si>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</si>
  <si>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</si>
  <si>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</si>
  <si>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</si>
  <si>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</si>
  <si>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</si>
  <si>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</si>
  <si>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</si>
  <si>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</si>
  <si>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</si>
  <si>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</si>
  <si>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</si>
  <si>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</si>
  <si>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</si>
  <si>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</si>
  <si>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</si>
  <si>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</si>
  <si>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</si>
  <si>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</si>
  <si>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</si>
  <si>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</si>
  <si>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</si>
  <si>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</si>
  <si>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</si>
  <si>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</si>
  <si>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</si>
  <si>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</si>
  <si>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</si>
  <si>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</si>
  <si>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</si>
  <si>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</si>
  <si>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</si>
  <si>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</si>
  <si>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</si>
  <si>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</si>
  <si>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</si>
  <si>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</si>
  <si>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</si>
  <si>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</si>
  <si>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</si>
  <si>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</si>
  <si>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</si>
  <si>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</si>
  <si>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</si>
  <si>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</si>
  <si>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</si>
  <si>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</si>
  <si>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</si>
  <si>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</si>
  <si>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</si>
  <si>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</si>
  <si>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</si>
  <si>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</si>
  <si>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</si>
  <si>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</si>
  <si>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</si>
  <si>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</si>
  <si>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</si>
  <si>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</si>
  <si>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</si>
  <si>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</si>
  <si>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</si>
  <si>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</si>
  <si>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</si>
  <si>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</si>
  <si>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</si>
  <si>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</si>
  <si>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</si>
  <si>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</si>
  <si>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</si>
  <si>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</si>
  <si>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</si>
  <si>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</si>
  <si>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</si>
  <si>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</si>
  <si>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</si>
  <si>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</si>
  <si>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</si>
  <si>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</si>
  <si>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</si>
  <si>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</si>
  <si>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</si>
  <si>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</si>
  <si>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</si>
  <si>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</si>
  <si>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</si>
  <si>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</si>
  <si>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</si>
  <si>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</si>
  <si>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</si>
  <si>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</si>
  <si>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</si>
  <si>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</si>
  <si>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</si>
  <si>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</si>
  <si>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</si>
  <si>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</si>
  <si>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</si>
  <si>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</si>
  <si>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</si>
  <si>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</si>
  <si>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</si>
  <si>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</si>
  <si>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</si>
  <si>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</si>
  <si>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</si>
  <si>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</si>
  <si>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</si>
  <si>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</si>
  <si>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</si>
  <si>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</si>
  <si>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</si>
  <si>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</si>
  <si>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</si>
  <si>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</si>
  <si>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</si>
  <si>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</si>
  <si>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</si>
  <si>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</si>
  <si>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</si>
  <si>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</si>
  <si>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</si>
  <si>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</si>
  <si>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</si>
  <si>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</si>
  <si>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</si>
  <si>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</si>
  <si>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</si>
  <si>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</si>
  <si>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</si>
  <si>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</si>
  <si>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</si>
  <si>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</si>
  <si>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</si>
  <si>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</si>
  <si>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</si>
  <si>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</si>
  <si>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</si>
  <si>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</si>
  <si>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</si>
  <si>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</si>
  <si>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</si>
  <si>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</si>
  <si>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</si>
  <si>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</si>
  <si>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</si>
  <si>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</si>
  <si>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</si>
  <si>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</si>
  <si>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</si>
  <si>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</si>
  <si>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</si>
  <si>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</si>
  <si>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</si>
  <si>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</si>
  <si>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</si>
  <si>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</si>
  <si>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</si>
  <si>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</si>
  <si>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</si>
  <si>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</si>
  <si>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</si>
  <si>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</si>
  <si>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</si>
  <si>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</si>
  <si>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</si>
  <si>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</si>
  <si>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</si>
  <si>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</si>
  <si>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</si>
  <si>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</si>
  <si>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</si>
  <si>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</si>
  <si>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</si>
  <si>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</si>
  <si>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</si>
  <si>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</si>
  <si>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</si>
  <si>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</si>
  <si>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</si>
  <si>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</si>
  <si>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</si>
  <si>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</si>
  <si>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</si>
  <si>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</si>
  <si>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</si>
  <si>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</si>
  <si>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</si>
  <si>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</si>
  <si>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</si>
  <si>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</si>
  <si>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</si>
  <si>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</si>
  <si>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</si>
  <si>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</si>
  <si>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</si>
  <si>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</si>
  <si>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</si>
  <si>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</si>
  <si>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</si>
  <si>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</si>
  <si>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</si>
  <si>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</si>
  <si>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</si>
  <si>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</si>
  <si>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</si>
  <si>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</si>
  <si>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</si>
  <si>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</si>
  <si>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</si>
  <si>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</si>
  <si>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</si>
  <si>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</si>
  <si>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</si>
  <si>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</si>
  <si>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</si>
  <si>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</si>
  <si>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</si>
  <si>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</si>
  <si>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</si>
  <si>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</si>
  <si>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</si>
  <si>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</si>
  <si>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</si>
  <si>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</si>
  <si>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</si>
  <si>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</si>
  <si>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</si>
  <si>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</si>
  <si>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</si>
  <si>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</si>
  <si>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</si>
  <si>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</si>
  <si>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</si>
  <si>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</si>
  <si>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</si>
  <si>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</si>
  <si>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</si>
  <si>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</si>
  <si>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</si>
  <si>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</si>
  <si>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</si>
  <si>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</si>
  <si>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</si>
  <si>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</si>
  <si>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</si>
  <si>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</si>
  <si>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</si>
  <si>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</si>
  <si>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</si>
  <si>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</si>
  <si>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</si>
  <si>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</si>
  <si>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</si>
  <si>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</si>
  <si>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</si>
  <si>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</si>
  <si>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</si>
  <si>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</si>
  <si>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</si>
  <si>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</si>
  <si>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</si>
  <si>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</si>
  <si>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</si>
  <si>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</si>
  <si>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</si>
  <si>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</si>
  <si>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</si>
  <si>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</si>
  <si>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</si>
  <si>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</si>
  <si>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</si>
  <si>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</si>
  <si>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</si>
  <si>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</si>
  <si>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</si>
  <si>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</si>
  <si>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</si>
  <si>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</si>
  <si>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</si>
  <si>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</si>
  <si>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</si>
  <si>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</si>
  <si>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</si>
  <si>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</si>
  <si>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</si>
  <si>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</si>
  <si>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</si>
  <si>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</si>
  <si>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</si>
  <si>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</si>
  <si>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</si>
  <si>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</si>
  <si>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</si>
  <si>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</si>
  <si>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</si>
  <si>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</si>
  <si>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</si>
  <si>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</si>
  <si>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</si>
  <si>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</si>
  <si>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</si>
  <si>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</si>
  <si>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</si>
  <si>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</si>
  <si>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</si>
  <si>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</si>
  <si>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</si>
  <si>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</si>
  <si>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</si>
  <si>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</si>
  <si>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</si>
  <si>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</si>
  <si>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</si>
  <si>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</si>
  <si>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</si>
  <si>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</si>
  <si>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</si>
  <si>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</si>
  <si>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</si>
  <si>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</si>
  <si>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</si>
  <si>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</si>
  <si>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</si>
  <si>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</si>
  <si>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</si>
  <si>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</si>
  <si>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</si>
  <si>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</si>
  <si>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</si>
  <si>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</si>
  <si>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</si>
  <si>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</si>
  <si>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</si>
  <si>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</si>
  <si>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</si>
  <si>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</si>
  <si>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</si>
  <si>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</si>
  <si>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</si>
  <si>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</si>
  <si>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</si>
  <si>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</si>
  <si>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</si>
  <si>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</si>
  <si>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</si>
  <si>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</si>
  <si>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</si>
  <si>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</si>
  <si>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</si>
  <si>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</si>
  <si>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</si>
  <si>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</si>
  <si>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</si>
  <si>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</si>
  <si>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</si>
  <si>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</si>
  <si>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</si>
  <si>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</si>
  <si>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</si>
  <si>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</si>
  <si>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</si>
  <si>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</si>
  <si>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</si>
  <si>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</si>
  <si>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</si>
  <si>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</si>
  <si>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</si>
  <si>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</si>
  <si>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</si>
  <si>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</si>
  <si>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</si>
  <si>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</si>
  <si>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</si>
  <si>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</si>
  <si>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</si>
  <si>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</si>
  <si>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</si>
  <si>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</si>
  <si>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</si>
  <si>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</si>
  <si>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</si>
  <si>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</si>
  <si>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</si>
  <si>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</si>
  <si>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</si>
  <si>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</si>
  <si>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</si>
  <si>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</si>
  <si>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</si>
  <si>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</si>
  <si>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</si>
  <si>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</si>
  <si>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</si>
  <si>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</si>
  <si>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</si>
  <si>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</si>
  <si>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</si>
  <si>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</si>
  <si>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</si>
  <si>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</si>
  <si>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</si>
  <si>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</si>
  <si>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</si>
  <si>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</si>
  <si>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</si>
  <si>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</si>
  <si>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</si>
  <si>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</si>
  <si>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</si>
  <si>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</si>
  <si>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</si>
  <si>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</si>
  <si>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</si>
  <si>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</si>
  <si>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</si>
  <si>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</si>
  <si>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</si>
  <si>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</si>
  <si>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</si>
  <si>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</si>
  <si>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</si>
  <si>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</si>
  <si>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</si>
  <si>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</si>
  <si>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</si>
  <si>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</si>
  <si>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</si>
  <si>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</si>
  <si>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</si>
  <si>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</si>
  <si>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</si>
  <si>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</si>
  <si>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</si>
  <si>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</si>
  <si>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</si>
  <si>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</si>
  <si>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</si>
  <si>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</si>
  <si>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</si>
  <si>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</si>
  <si>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</si>
  <si>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</si>
  <si>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</si>
  <si>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</si>
  <si>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</si>
  <si>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</si>
  <si>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</si>
  <si>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</si>
  <si>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</si>
  <si>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</si>
  <si>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</si>
  <si>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</si>
  <si>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</si>
  <si>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</si>
  <si>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</si>
  <si>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</si>
  <si>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</si>
  <si>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</si>
  <si>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</si>
  <si>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</si>
  <si>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</si>
  <si>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</si>
  <si>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</si>
  <si>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</si>
  <si>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</si>
  <si>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</si>
  <si>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</si>
  <si>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</si>
  <si>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</si>
  <si>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</si>
  <si>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</si>
  <si>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</si>
  <si>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</si>
  <si>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</si>
  <si>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</si>
  <si>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</si>
  <si>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</si>
  <si>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</si>
  <si>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</si>
  <si>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</si>
  <si>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</si>
  <si>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</si>
  <si>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</si>
  <si>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</si>
  <si>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</si>
  <si>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</si>
  <si>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</si>
  <si>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</si>
  <si>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</si>
  <si>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</si>
  <si>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</si>
  <si>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</si>
  <si>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</si>
  <si>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</si>
  <si>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</si>
  <si>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</si>
  <si>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</si>
  <si>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</si>
  <si>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</si>
  <si>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</si>
  <si>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</si>
  <si>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</si>
  <si>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</si>
  <si>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</si>
  <si>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</si>
  <si>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</si>
  <si>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</si>
  <si>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</si>
  <si>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</si>
  <si>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</si>
  <si>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</si>
  <si>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</si>
  <si>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</si>
  <si>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</si>
  <si>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</si>
  <si>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</si>
  <si>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</si>
  <si>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</si>
  <si>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</si>
  <si>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</si>
  <si>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</si>
  <si>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</si>
  <si>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</si>
  <si>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</si>
  <si>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</si>
  <si>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</si>
  <si>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</si>
  <si>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</si>
  <si>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</si>
  <si>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</si>
  <si>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</si>
  <si>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</si>
  <si>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</si>
  <si>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</si>
  <si>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</si>
  <si>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</si>
  <si>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</si>
  <si>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</si>
  <si>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</si>
  <si>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</si>
  <si>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</si>
  <si>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</si>
  <si>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</si>
  <si>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</si>
  <si>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</si>
  <si>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</si>
  <si>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</si>
  <si>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</si>
  <si>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</si>
  <si>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</si>
  <si>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</si>
  <si>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</si>
  <si>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</si>
  <si>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</si>
  <si>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</si>
  <si>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</si>
  <si>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</si>
  <si>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</si>
  <si>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</si>
  <si>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</si>
  <si>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</si>
  <si>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</si>
  <si>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</si>
  <si>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</si>
  <si>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</si>
  <si>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</si>
  <si>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</si>
  <si>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</si>
  <si>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</si>
  <si>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</si>
  <si>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</si>
  <si>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</si>
  <si>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</si>
  <si>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</si>
  <si>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</si>
  <si>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</si>
  <si>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</si>
  <si>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</si>
  <si>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</si>
  <si>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</si>
  <si>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</si>
  <si>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</si>
  <si>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</si>
  <si>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</si>
  <si>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</si>
  <si>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</si>
  <si>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</si>
  <si>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</si>
  <si>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</si>
  <si>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</si>
  <si>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</si>
  <si>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</si>
  <si>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</si>
  <si>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</si>
  <si>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</si>
  <si>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</si>
  <si>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</si>
  <si>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</si>
  <si>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</si>
  <si>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</si>
  <si>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</si>
  <si>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</si>
  <si>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</si>
  <si>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</si>
  <si>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</si>
  <si>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</si>
  <si>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</si>
  <si>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</si>
  <si>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</si>
  <si>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</si>
  <si>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</si>
  <si>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</si>
  <si>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</si>
  <si>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</si>
  <si>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</si>
  <si>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</si>
  <si>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</si>
  <si>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</si>
  <si>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</si>
  <si>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</si>
  <si>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</si>
  <si>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</si>
  <si>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</si>
  <si>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</si>
  <si>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</si>
  <si>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</si>
  <si>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</si>
  <si>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</si>
  <si>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</si>
  <si>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</si>
  <si>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</si>
  <si>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</si>
  <si>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</si>
  <si>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</si>
  <si>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</si>
  <si>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</si>
  <si>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</si>
  <si>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</si>
  <si>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</si>
  <si>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</si>
  <si>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</si>
  <si>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</si>
  <si>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</si>
  <si>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</si>
  <si>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</si>
  <si>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</si>
  <si>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</si>
  <si>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</si>
  <si>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</si>
  <si>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</si>
  <si>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</si>
  <si>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</si>
  <si>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</si>
  <si>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</si>
  <si>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</si>
  <si>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</si>
  <si>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</si>
  <si>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</si>
  <si>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</si>
  <si>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</si>
  <si>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</si>
  <si>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</si>
  <si>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</si>
  <si>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</si>
  <si>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</si>
  <si>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</si>
  <si>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</si>
  <si>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</si>
  <si>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</si>
  <si>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</si>
  <si>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</si>
  <si>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</si>
  <si>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</si>
  <si>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</si>
  <si>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</si>
  <si>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</si>
  <si>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</si>
  <si>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</si>
  <si>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</si>
  <si>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</si>
  <si>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</si>
  <si>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</si>
  <si>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</si>
  <si>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</si>
  <si>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</si>
  <si>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</si>
  <si>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</si>
  <si>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</si>
  <si>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</si>
  <si>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</si>
  <si>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</si>
  <si>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</si>
  <si>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</si>
  <si>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</si>
  <si>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</si>
  <si>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</si>
  <si>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</si>
  <si>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</si>
  <si>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</si>
  <si>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</si>
  <si>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</si>
  <si>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</si>
  <si>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</si>
  <si>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</si>
  <si>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</si>
  <si>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</si>
  <si>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</si>
  <si>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</si>
  <si>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</si>
  <si>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</si>
  <si>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</si>
  <si>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</si>
  <si>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</si>
  <si>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</si>
  <si>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</si>
  <si>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</si>
  <si>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</si>
  <si>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</si>
  <si>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</si>
  <si>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</si>
  <si>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</si>
  <si>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</si>
  <si>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</si>
  <si>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</si>
  <si>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</si>
  <si>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</si>
  <si>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</si>
  <si>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</si>
  <si>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</si>
  <si>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</si>
  <si>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</si>
  <si>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</si>
  <si>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</si>
  <si>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</si>
  <si>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</si>
  <si>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</si>
  <si>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</si>
  <si>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</si>
  <si>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</si>
  <si>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</si>
  <si>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</si>
  <si>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</si>
  <si>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</si>
  <si>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</si>
  <si>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</si>
  <si>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</si>
  <si>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</si>
  <si>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</si>
  <si>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</si>
  <si>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</si>
  <si>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</si>
  <si>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</si>
  <si>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</si>
  <si>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</si>
  <si>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</si>
  <si>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</si>
  <si>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</si>
  <si>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</si>
  <si>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</si>
  <si>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</si>
  <si>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</si>
  <si>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</si>
  <si>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</si>
  <si>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</si>
  <si>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</si>
  <si>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</si>
  <si>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</si>
  <si>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</si>
  <si>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</si>
  <si>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</si>
  <si>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</si>
  <si>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</si>
  <si>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</si>
  <si>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</si>
  <si>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</si>
  <si>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</si>
  <si>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</si>
  <si>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</si>
  <si>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</si>
  <si>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</si>
  <si>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</si>
  <si>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</si>
  <si>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</si>
  <si>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</si>
  <si>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</si>
  <si>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</si>
  <si>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</si>
  <si>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</si>
  <si>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</si>
  <si>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</si>
  <si>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</si>
  <si>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</si>
  <si>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</si>
  <si>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</si>
  <si>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</si>
  <si>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</si>
  <si>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</si>
  <si>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</si>
  <si>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</si>
  <si>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</si>
  <si>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</si>
  <si>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</si>
  <si>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</si>
  <si>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</si>
  <si>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</si>
  <si>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</si>
  <si>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</si>
  <si>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</si>
  <si>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</si>
  <si>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</si>
  <si>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</si>
  <si>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</si>
  <si>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</si>
  <si>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</si>
  <si>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</si>
  <si>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</si>
  <si>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</si>
  <si>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</si>
  <si>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</si>
  <si>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</si>
  <si>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</si>
  <si>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</si>
  <si>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</si>
  <si>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</si>
  <si>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</si>
  <si>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</si>
  <si>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</si>
  <si>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</si>
  <si>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</si>
  <si>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</si>
  <si>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</si>
  <si>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</si>
  <si>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</si>
  <si>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</si>
  <si>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</si>
  <si>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</si>
  <si>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</si>
  <si>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</si>
  <si>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</si>
  <si>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</si>
  <si>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</si>
  <si>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</si>
  <si>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</si>
  <si>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</si>
  <si>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</si>
  <si>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</si>
  <si>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</si>
  <si>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</si>
  <si>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</si>
  <si>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</si>
  <si>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</si>
  <si>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</si>
  <si>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</si>
  <si>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</si>
  <si>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</si>
  <si>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</si>
  <si>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</si>
  <si>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</si>
  <si>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</si>
  <si>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</si>
  <si>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</si>
  <si>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</si>
  <si>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</si>
  <si>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</si>
  <si>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</si>
  <si>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</si>
  <si>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</si>
  <si>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</si>
  <si>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</si>
  <si>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</si>
  <si>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</si>
  <si>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</si>
  <si>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</si>
  <si>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</si>
  <si>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</si>
  <si>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</si>
  <si>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</si>
  <si>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</si>
  <si>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</si>
  <si>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</si>
  <si>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</si>
  <si>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</si>
  <si>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</si>
  <si>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</si>
  <si>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</si>
  <si>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</si>
  <si>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</si>
  <si>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</si>
  <si>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</si>
  <si>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</si>
  <si>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</si>
  <si>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</si>
  <si>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</si>
  <si>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</si>
  <si>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</si>
  <si>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</si>
  <si>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</si>
  <si>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</si>
  <si>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</si>
  <si>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</si>
  <si>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</si>
  <si>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</si>
  <si>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</si>
  <si>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</si>
  <si>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</si>
  <si>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</si>
  <si>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</si>
  <si>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</si>
  <si>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</si>
  <si>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</si>
  <si>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</si>
  <si>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</si>
  <si>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</si>
  <si>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</si>
  <si>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</si>
  <si>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</si>
  <si>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</si>
  <si>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</si>
  <si>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</si>
  <si>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</si>
  <si>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</si>
  <si>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</si>
  <si>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</si>
  <si>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</si>
  <si>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</si>
  <si>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</si>
  <si>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</si>
  <si>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</si>
  <si>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</si>
  <si>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</si>
  <si>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</si>
  <si>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</si>
  <si>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</si>
  <si>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</si>
  <si>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</si>
  <si>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</si>
  <si>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</si>
  <si>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</si>
  <si>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</si>
  <si>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</si>
  <si>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</si>
  <si>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</si>
  <si>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</si>
  <si>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</si>
  <si>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</si>
  <si>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</si>
  <si>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</si>
  <si>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</si>
  <si>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</si>
  <si>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</si>
  <si>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</si>
  <si>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</si>
  <si>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</si>
  <si>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</si>
  <si>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</si>
  <si>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</si>
  <si>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</si>
  <si>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</si>
  <si>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</si>
  <si>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</si>
  <si>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</si>
  <si>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</si>
  <si>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</si>
  <si>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</si>
  <si>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</si>
  <si>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</si>
  <si>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</si>
  <si>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</si>
  <si>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</si>
  <si>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</si>
  <si>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</si>
  <si>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</si>
  <si>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</si>
  <si>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</si>
  <si>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</si>
  <si>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</si>
  <si>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</si>
  <si>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</si>
  <si>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</si>
  <si>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</si>
  <si>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</si>
  <si>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</si>
  <si>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</si>
  <si>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</si>
  <si>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</si>
  <si>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</si>
  <si>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</si>
  <si>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</si>
  <si>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</si>
  <si>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</si>
  <si>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</si>
  <si>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</si>
  <si>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</si>
  <si>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</si>
  <si>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</si>
  <si>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</si>
  <si>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</si>
  <si>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</si>
  <si>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</si>
  <si>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</si>
  <si>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</si>
  <si>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</si>
  <si>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</si>
  <si>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</si>
  <si>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</si>
  <si>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</si>
  <si>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</si>
  <si>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</si>
  <si>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</si>
  <si>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</si>
  <si>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</si>
  <si>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</si>
  <si>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</si>
  <si>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</si>
  <si>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</si>
  <si>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</si>
  <si>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</si>
  <si>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</si>
  <si>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</si>
  <si>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</si>
  <si>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</si>
  <si>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</si>
  <si>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</si>
  <si>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</si>
  <si>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</si>
  <si>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</si>
  <si>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</si>
  <si>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</si>
  <si>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</si>
  <si>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</si>
  <si>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</si>
  <si>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</si>
  <si>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</si>
  <si>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</si>
  <si>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</si>
  <si>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</si>
  <si>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</si>
  <si>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</si>
  <si>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</si>
  <si>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</si>
  <si>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</si>
  <si>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</si>
  <si>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</si>
  <si>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</si>
  <si>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</si>
  <si>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</si>
  <si>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</si>
  <si>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</si>
  <si>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</si>
  <si>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</si>
  <si>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</si>
  <si>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</si>
  <si>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</si>
  <si>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</si>
  <si>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</si>
  <si>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</si>
  <si>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</si>
  <si>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</si>
  <si>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</si>
  <si>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</si>
  <si>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</si>
  <si>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</si>
  <si>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</si>
  <si>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</si>
  <si>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</si>
  <si>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</si>
  <si>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</si>
  <si>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</si>
  <si>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</si>
  <si>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</si>
  <si>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</si>
  <si>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</si>
  <si>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</si>
  <si>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</si>
  <si>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</si>
  <si>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</si>
  <si>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</si>
  <si>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</si>
  <si>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</si>
  <si>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</si>
  <si>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</si>
  <si>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</si>
  <si>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</si>
  <si>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</si>
  <si>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</si>
  <si>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</si>
  <si>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</si>
  <si>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</si>
  <si>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</si>
  <si>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</si>
  <si>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</si>
  <si>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</si>
  <si>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</si>
  <si>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</si>
  <si>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</si>
  <si>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</si>
  <si>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</si>
  <si>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</si>
  <si>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</si>
  <si>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</si>
  <si>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</si>
  <si>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</si>
  <si>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</si>
  <si>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</si>
  <si>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</si>
  <si>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</si>
  <si>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</si>
  <si>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</si>
  <si>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</si>
  <si>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</si>
  <si>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</si>
  <si>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</si>
  <si>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</si>
  <si>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</si>
  <si>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</si>
  <si>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</si>
  <si>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</si>
  <si>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</si>
  <si>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</si>
  <si>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</si>
  <si>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</si>
  <si>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</si>
  <si>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</si>
  <si>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</si>
  <si>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</si>
  <si>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</si>
  <si>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</si>
  <si>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</si>
  <si>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</si>
  <si>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</si>
  <si>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</si>
  <si>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</si>
  <si>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</si>
  <si>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</si>
  <si>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</si>
  <si>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</si>
  <si>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</si>
  <si>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</si>
  <si>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</si>
  <si>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</si>
  <si>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</si>
  <si>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</si>
  <si>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</si>
  <si>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</si>
  <si>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</si>
  <si>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</si>
  <si>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</si>
  <si>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</si>
  <si>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</si>
  <si>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</si>
  <si>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</si>
  <si>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</si>
  <si>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</si>
  <si>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</si>
  <si>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</si>
  <si>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</si>
  <si>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</si>
  <si>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</si>
  <si>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</si>
  <si>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</si>
  <si>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</si>
  <si>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</si>
  <si>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</si>
  <si>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</si>
  <si>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</si>
  <si>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</si>
  <si>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</si>
  <si>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</si>
  <si>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</si>
  <si>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</si>
  <si>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</si>
  <si>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</si>
  <si>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</si>
  <si>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</si>
  <si>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</si>
  <si>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</si>
  <si>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</si>
  <si>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</si>
  <si>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</si>
  <si>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</si>
  <si>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</si>
  <si>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</si>
  <si>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</si>
  <si>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</si>
  <si>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</si>
  <si>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</si>
  <si>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</si>
  <si>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</si>
  <si>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</si>
  <si>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</si>
  <si>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</si>
  <si>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</si>
  <si>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</si>
  <si>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</si>
  <si>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</si>
  <si>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</si>
  <si>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</si>
  <si>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</si>
  <si>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</si>
  <si>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</si>
  <si>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</si>
  <si>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</si>
  <si>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</si>
  <si>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</si>
  <si>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</si>
  <si>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</si>
  <si>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</si>
  <si>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</si>
  <si>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</si>
  <si>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</si>
  <si>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</si>
  <si>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</si>
  <si>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</si>
  <si>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</si>
  <si>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</si>
  <si>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</si>
  <si>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</si>
  <si>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</si>
  <si>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</si>
  <si>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</si>
  <si>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</si>
  <si>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</si>
  <si>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</si>
  <si>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</si>
  <si>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</si>
  <si>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</si>
  <si>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</si>
  <si>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</si>
  <si>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</si>
  <si>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</si>
  <si>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</si>
  <si>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</si>
  <si>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</si>
  <si>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</si>
  <si>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</si>
  <si>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</si>
  <si>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</si>
  <si>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</si>
  <si>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</si>
  <si>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</si>
  <si>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</si>
  <si>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</si>
  <si>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</si>
  <si>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</si>
  <si>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</si>
  <si>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</si>
  <si>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</si>
  <si>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</si>
  <si>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</si>
  <si>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</si>
  <si>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</si>
  <si>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</si>
  <si>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</si>
  <si>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</si>
  <si>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</si>
  <si>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</si>
  <si>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</si>
  <si>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</si>
  <si>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</si>
  <si>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</si>
  <si>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</si>
  <si>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</si>
  <si>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</si>
  <si>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</si>
  <si>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</si>
  <si>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</si>
  <si>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</si>
  <si>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</si>
  <si>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</si>
  <si>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</si>
  <si>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</si>
  <si>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</si>
  <si>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</si>
  <si>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</si>
  <si>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</si>
  <si>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</si>
  <si>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</si>
  <si>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</si>
  <si>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</si>
  <si>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</si>
  <si>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</si>
  <si>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</si>
  <si>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</si>
  <si>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</si>
  <si>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</si>
  <si>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</si>
  <si>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</si>
  <si>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</si>
  <si>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</si>
  <si>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</si>
  <si>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</si>
  <si>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</si>
  <si>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</si>
  <si>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</si>
  <si>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</si>
  <si>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</si>
  <si>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</si>
  <si>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</si>
  <si>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</si>
  <si>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</si>
  <si>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</si>
  <si>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</si>
  <si>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</si>
  <si>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</si>
  <si>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</si>
  <si>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</si>
  <si>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</si>
  <si>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</si>
  <si>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</si>
  <si>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</si>
  <si>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</si>
  <si>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</si>
  <si>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</si>
  <si>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</si>
  <si>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</si>
  <si>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</si>
  <si>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</si>
  <si>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</si>
  <si>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</si>
  <si>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</si>
  <si>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</si>
  <si>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</si>
  <si>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</si>
  <si>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</si>
  <si>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</si>
  <si>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</si>
  <si>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</si>
  <si>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</si>
  <si>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</si>
  <si>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</si>
  <si>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</si>
  <si>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</si>
  <si>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</si>
  <si>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</si>
  <si>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</si>
  <si>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</si>
  <si>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</si>
  <si>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</si>
  <si>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</si>
  <si>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</si>
  <si>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</si>
  <si>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</si>
  <si>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</si>
  <si>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</si>
  <si>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</si>
  <si>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</si>
  <si>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</si>
  <si>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</si>
  <si>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</si>
  <si>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</si>
  <si>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</si>
  <si>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</si>
  <si>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</si>
  <si>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</si>
  <si>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</si>
  <si>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</si>
  <si>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</si>
  <si>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</si>
  <si>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</si>
  <si>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</si>
  <si>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</si>
  <si>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</si>
  <si>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</si>
  <si>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</si>
  <si>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</si>
  <si>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</si>
  <si>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</si>
  <si>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</si>
  <si>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</si>
  <si>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</si>
  <si>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</si>
  <si>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</si>
  <si>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</si>
  <si>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</si>
  <si>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</si>
  <si>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</si>
  <si>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</si>
  <si>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</si>
  <si>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</si>
  <si>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</si>
  <si>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</si>
  <si>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</si>
  <si>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</si>
  <si>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</si>
  <si>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</si>
  <si>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</si>
  <si>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</si>
  <si>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</si>
  <si>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</si>
  <si>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</si>
  <si>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</si>
  <si>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</si>
  <si>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</si>
  <si>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</si>
  <si>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</si>
  <si>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</si>
  <si>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</si>
  <si>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</si>
  <si>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</si>
  <si>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</si>
  <si>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</si>
  <si>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</si>
  <si>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</si>
  <si>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</si>
  <si>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</si>
  <si>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</si>
  <si>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</si>
  <si>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</si>
  <si>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</si>
  <si>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</si>
  <si>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</si>
  <si>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</si>
  <si>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</si>
  <si>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</si>
  <si>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</si>
  <si>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</si>
  <si>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</si>
  <si>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</si>
  <si>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</si>
  <si>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</si>
  <si>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</si>
  <si>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</si>
  <si>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</si>
  <si>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</si>
  <si>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</si>
  <si>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</si>
  <si>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</si>
  <si>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</si>
  <si>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</si>
  <si>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</si>
  <si>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</si>
  <si>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</si>
  <si>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</si>
  <si>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</si>
  <si>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</si>
  <si>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</si>
  <si>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</si>
  <si>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</si>
  <si>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</si>
  <si>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</si>
  <si>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</si>
  <si>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</si>
  <si>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</si>
  <si>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</si>
  <si>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</si>
  <si>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</si>
  <si>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</si>
  <si>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</si>
  <si>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</si>
  <si>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</si>
  <si>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</si>
  <si>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</si>
  <si>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</si>
  <si>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</si>
  <si>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</si>
  <si>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</si>
  <si>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</si>
  <si>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</si>
  <si>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</si>
  <si>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</si>
  <si>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</si>
  <si>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</si>
  <si>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</si>
  <si>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</si>
  <si>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</si>
  <si>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</si>
  <si>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</si>
  <si>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</si>
  <si>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</si>
  <si>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</si>
  <si>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</si>
  <si>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</si>
  <si>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</si>
  <si>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</si>
  <si>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</si>
  <si>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</si>
  <si>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</si>
  <si>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</si>
  <si>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</si>
  <si>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</si>
  <si>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</si>
  <si>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</si>
  <si>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</si>
  <si>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</si>
  <si>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</si>
  <si>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</si>
  <si>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</si>
  <si>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</si>
  <si>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</si>
  <si>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</si>
  <si>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</si>
  <si>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</si>
  <si>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</si>
  <si>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</si>
  <si>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</si>
  <si>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</si>
  <si>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</si>
  <si>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</si>
  <si>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</si>
  <si>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</si>
  <si>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</si>
  <si>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</si>
  <si>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</si>
  <si>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</si>
  <si>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</si>
  <si>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</si>
  <si>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</si>
  <si>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</si>
  <si>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</si>
  <si>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</si>
  <si>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</si>
  <si>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</si>
  <si>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</si>
  <si>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</si>
  <si>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</si>
  <si>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</si>
  <si>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</si>
  <si>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</si>
  <si>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</si>
  <si>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</si>
  <si>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</si>
  <si>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</si>
  <si>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</si>
  <si>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</si>
  <si>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</si>
  <si>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</si>
  <si>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</si>
  <si>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</si>
  <si>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</si>
  <si>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</si>
  <si>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</si>
  <si>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</si>
  <si>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</si>
  <si>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</si>
  <si>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</si>
  <si>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</si>
  <si>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</si>
  <si>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</si>
  <si>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</si>
  <si>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</si>
  <si>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</si>
  <si>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</si>
  <si>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</si>
  <si>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</si>
  <si>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</si>
  <si>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</si>
  <si>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</si>
  <si>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</si>
  <si>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</si>
  <si>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</si>
  <si>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</si>
  <si>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</si>
  <si>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</si>
  <si>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</si>
  <si>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</si>
  <si>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</si>
  <si>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</si>
  <si>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</si>
  <si>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</si>
  <si>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</si>
  <si>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</si>
  <si>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</si>
  <si>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</si>
  <si>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</si>
  <si>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</si>
  <si>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</si>
  <si>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</si>
  <si>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</si>
  <si>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</si>
  <si>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</si>
  <si>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</si>
  <si>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</si>
  <si>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</si>
  <si>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</si>
  <si>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</si>
  <si>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</si>
  <si>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</si>
  <si>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</si>
  <si>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</si>
  <si>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</si>
  <si>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</si>
  <si>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</si>
  <si>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</si>
  <si>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</si>
  <si>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</si>
  <si>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</si>
  <si>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</si>
  <si>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</si>
  <si>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</si>
  <si>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</si>
  <si>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</si>
  <si>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</si>
  <si>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</si>
  <si>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</si>
  <si>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</si>
  <si>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</si>
  <si>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</si>
  <si>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</si>
  <si>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</si>
  <si>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</si>
  <si>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</si>
  <si>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</si>
  <si>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</si>
  <si>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</si>
  <si>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</si>
  <si>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</si>
  <si>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</si>
  <si>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</si>
  <si>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</si>
  <si>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</si>
  <si>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</si>
  <si>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</si>
  <si>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</si>
  <si>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</si>
  <si>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</si>
  <si>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</si>
  <si>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</si>
  <si>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</si>
  <si>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</si>
  <si>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</si>
  <si>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</si>
  <si>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</si>
  <si>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</si>
  <si>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</si>
  <si>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</si>
  <si>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</si>
  <si>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</si>
  <si>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</si>
  <si>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</si>
  <si>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</si>
  <si>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</si>
  <si>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</si>
  <si>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</si>
  <si>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</si>
  <si>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</si>
  <si>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</si>
  <si>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</si>
  <si>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</si>
  <si>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</si>
  <si>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</si>
  <si>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</si>
  <si>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</si>
  <si>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</si>
  <si>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</si>
  <si>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</si>
  <si>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</si>
  <si>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</si>
  <si>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</si>
  <si>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</si>
  <si>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</si>
  <si>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</si>
  <si>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</si>
  <si>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</si>
  <si>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</si>
  <si>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</si>
  <si>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</si>
  <si>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</si>
  <si>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</si>
  <si>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</si>
  <si>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</si>
  <si>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</si>
  <si>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</si>
  <si>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</si>
  <si>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</si>
  <si>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</si>
  <si>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</si>
  <si>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</si>
  <si>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</si>
  <si>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</si>
  <si>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</si>
  <si>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</si>
  <si>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</si>
  <si>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</si>
  <si>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</si>
  <si>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</si>
  <si>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</si>
  <si>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</si>
  <si>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</si>
  <si>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</si>
  <si>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</si>
  <si>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</si>
  <si>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</si>
  <si>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</si>
  <si>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</si>
  <si>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</si>
  <si>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</si>
  <si>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</si>
  <si>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</si>
  <si>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</si>
  <si>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</si>
  <si>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</si>
  <si>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</si>
  <si>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</si>
  <si>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</si>
  <si>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</si>
  <si>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</si>
  <si>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</si>
  <si>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</si>
  <si>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</si>
  <si>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</si>
  <si>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</si>
  <si>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</si>
  <si>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</si>
  <si>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</si>
  <si>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</si>
  <si>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</si>
  <si>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</si>
  <si>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</si>
  <si>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</si>
  <si>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</si>
  <si>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</si>
  <si>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</si>
  <si>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</si>
  <si>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</si>
  <si>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</si>
  <si>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</si>
  <si>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</si>
  <si>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</si>
  <si>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</si>
  <si>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</si>
  <si>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</si>
  <si>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</si>
  <si>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</si>
  <si>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</si>
  <si>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</si>
  <si>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</si>
  <si>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</si>
  <si>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</si>
  <si>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</si>
  <si>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</si>
  <si>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</si>
  <si>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</si>
  <si>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</si>
  <si>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</si>
  <si>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</si>
  <si>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</si>
  <si>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</si>
  <si>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</si>
  <si>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</si>
  <si>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</si>
  <si>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</si>
  <si>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</si>
  <si>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</si>
  <si>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</si>
  <si>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</si>
  <si>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</si>
  <si>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</si>
  <si>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</si>
  <si>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</si>
  <si>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</si>
  <si>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</si>
  <si>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</si>
  <si>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</si>
  <si>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</si>
  <si>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</si>
  <si>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</si>
  <si>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</si>
  <si>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</si>
  <si>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</si>
  <si>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</si>
  <si>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</si>
  <si>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</si>
  <si>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</si>
  <si>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</si>
  <si>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</si>
  <si>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</si>
  <si>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</si>
  <si>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</si>
  <si>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</si>
  <si>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</si>
  <si>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</si>
  <si>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</si>
  <si>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</si>
  <si>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</si>
  <si>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</si>
  <si>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</si>
  <si>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</si>
  <si>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</si>
  <si>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</si>
  <si>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</si>
  <si>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</si>
  <si>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</si>
  <si>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</si>
  <si>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</si>
  <si>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</si>
  <si>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</si>
  <si>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</si>
  <si>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</si>
  <si>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</si>
  <si>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</si>
  <si>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</si>
  <si>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</si>
  <si>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</si>
  <si>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</si>
  <si>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</si>
  <si>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</si>
  <si>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</si>
  <si>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</si>
  <si>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</si>
  <si>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</si>
  <si>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</si>
  <si>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</si>
  <si>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</si>
  <si>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</si>
  <si>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</si>
  <si>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</si>
  <si>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</si>
  <si>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</si>
  <si>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</si>
  <si>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</si>
  <si>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</si>
  <si>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</si>
  <si>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</si>
  <si>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</si>
  <si>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</si>
  <si>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</si>
  <si>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</si>
  <si>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</si>
  <si>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</si>
  <si>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</si>
  <si>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</si>
  <si>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</si>
  <si>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</si>
  <si>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</si>
  <si>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</si>
  <si>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</si>
  <si>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</si>
  <si>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</si>
  <si>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</si>
  <si>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</si>
  <si>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</si>
  <si>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</si>
  <si>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</si>
  <si>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</si>
  <si>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</si>
  <si>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</si>
  <si>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</si>
  <si>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</si>
  <si>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</si>
  <si>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</si>
  <si>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</si>
  <si>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</si>
  <si>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</si>
  <si>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</si>
  <si>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</si>
  <si>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</si>
  <si>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</si>
  <si>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</si>
  <si>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</si>
  <si>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</si>
  <si>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</si>
  <si>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</si>
  <si>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</si>
  <si>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</si>
  <si>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</si>
  <si>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</si>
  <si>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</si>
  <si>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</si>
  <si>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</si>
  <si>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</si>
  <si>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</si>
  <si>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</si>
  <si>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</si>
  <si>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</si>
  <si>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</si>
  <si>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</si>
  <si>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</si>
  <si>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</si>
  <si>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</si>
  <si>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</si>
  <si>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</si>
  <si>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</si>
  <si>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</si>
  <si>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</si>
  <si>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</si>
  <si>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</si>
  <si>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</si>
  <si>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</si>
  <si>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</si>
  <si>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</si>
  <si>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</si>
  <si>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</si>
  <si>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</si>
  <si>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</si>
  <si>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</si>
  <si>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</si>
  <si>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</si>
  <si>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</si>
  <si>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</si>
  <si>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</si>
  <si>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</si>
  <si>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</si>
  <si>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</si>
  <si>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</si>
  <si>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</si>
  <si>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</si>
  <si>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</si>
  <si>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</si>
  <si>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</si>
  <si>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</si>
  <si>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</si>
  <si>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</si>
  <si>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</si>
  <si>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</si>
  <si>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</si>
  <si>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</si>
  <si>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</si>
  <si>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</si>
  <si>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</si>
  <si>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</si>
  <si>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</si>
  <si>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</si>
  <si>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</si>
  <si>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</si>
  <si>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</si>
  <si>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</si>
  <si>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</si>
  <si>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</si>
  <si>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</si>
  <si>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</si>
  <si>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PCM-20251004-00000868</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</si>
  <si>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</si>
  <si>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</si>
  <si>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</si>
  <si>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</si>
  <si>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</si>
  <si>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PCM-20251004-00000846 </t>
  </si>
  <si>
    <t>jed0894</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</si>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</sst>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7">
    <sortCondition ref="H1:H4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4" totalsRowShown="0" headerRowDxfId="157" dataDxfId="156" headerRowBorderDxfId="154" tableBorderDxfId="155" totalsRowBorderDxfId="153">
  <autoFilter ref="A1:CJ3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4" totalsRowShown="0" headerRowDxfId="64" dataDxfId="63" headerRowBorderDxfId="61" tableBorderDxfId="62">
  <autoFilter ref="A1:L12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7"/>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271.54639675925864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45934.494822685185</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45934.494822685185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45934.494822685185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45934.494822685185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45934.494822685185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45934.494822685185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45934.494822685185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45934.494822685185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45934.494822685185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45934.494822685185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45934.494822685185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45934.494822685185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45934.494822685185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45934.494822685185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45934.494822685185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45934.494822685185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45934.494822685185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45934.494822685185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45934.494822685185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45934.494822685185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45934.494822685185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45934.494822685185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45934.494822685185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45934.494822685185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45934.494822685185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45934.494822685185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45934.494822685185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45934.494822685185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45934.494822685185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45934.494822685185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45934.494822685185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45934.494822685185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45934.494822685185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45934.494822685185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45934.494822685185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45934.494822685185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45934.494822685185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45934.494822685185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45934.494822685185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45934.494822685185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45934.494822685185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45934.494822685185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45934.494822685185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45934.494822685185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45934.494822685185</v>
      </c>
      <c r="H47" s="68"/>
      <c r="I47" s="73" t="str">
        <f>IFERROR(VLOOKUP(D47,DB!A:F,6,0),"")</f>
        <v/>
      </c>
      <c r="J47" s="73" t="str">
        <f>IFERROR(VLOOKUP(D47,DB!A:G,7,0),"")</f>
        <v/>
      </c>
      <c r="K47" s="69"/>
      <c r="L47" s="70" t="str">
        <f>IFERROR(VLOOKUP(D47,DB!A:I,9,0),"")</f>
        <v/>
      </c>
    </row>
  </sheetData>
  <customSheetViews>
    <customSheetView guid="{F6042A99-DD27-4453-835D-0834D95730CC}" filter="1" showAutoFilter="1">
      <pageMargins left="0" right="0" top="0" bottom="0" header="0" footer="0"/>
      <autoFilter ref="B1:M1" xr:uid="{7583C5DD-AE5D-4054-B242-4F16512A328C}"/>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4"/>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242.84304027777398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127.76773935185338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109.49498472222331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45934.494822685185</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45934.494822685185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45934.494822685185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45934.494822685185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45934.494822685185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45934.494822685185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45934.494822685185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45934.494822685185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45934.494822685185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45934.494822685185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45934.494822685185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45934.494822685185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45934.494822685185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45934.494822685185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45934.494822685185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45934.494822685185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45934.494822685185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45934.494822685185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45934.494822685185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45934.494822685185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45934.494822685185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45934.494822685185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45934.494822685185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45934.494822685185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45934.494822685185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45934.494822685185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45934.494822685185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45934.494822685185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45934.494822685185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45934.494822685185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45934.494822685185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45934.494822685185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45934.494822685185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45934.494822685185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45934.494822685185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45934.494822685185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45934.494822685185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45934.494822685185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45934.494822685185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45934.494822685185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45934.494822685185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45934.494822685185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45934.494822685185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45934.494822685185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45934.494822685185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45934.494822685185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45934.494822685185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45934.494822685185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45934.494822685185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45934.494822685185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45934.494822685185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45934.494822685185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45934.494822685185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45934.494822685185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45934.494822685185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45934.494822685185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45934.494822685185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45934.494822685185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45934.494822685185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45934.494822685185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45934.494822685185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45934.494822685185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45934.494822685185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45934.494822685185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45934.494822685185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45934.494822685185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45934.494822685185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45934.494822685185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45934.494822685185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45934.494822685185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45934.494822685185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45934.494822685185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45934.494822685185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45934.494822685185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45934.494822685185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45934.494822685185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45934.494822685185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45934.494822685185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45934.494822685185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45934.494822685185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45934.494822685185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45934.494822685185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45934.494822685185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45934.494822685185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45934.494822685185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45934.494822685185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45934.494822685185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45934.494822685185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45934.494822685185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45934.494822685185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45934.494822685185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45934.494822685185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45934.494822685185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45934.494822685185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45934.494822685185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45934.494822685185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45934.494822685185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45934.494822685185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45934.494822685185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45934.494822685185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45934.494822685185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45934.494822685185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45934.494822685185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45934.494822685185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45934.494822685185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45934.494822685185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45934.494822685185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45934.494822685185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45934.494822685185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45934.494822685185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45934.494822685185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45934.494822685185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45934.494822685185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45934.494822685185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45934.494822685185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45934.494822685185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45934.494822685185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45934.494822685185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45934.494822685185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45934.494822685185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45934.494822685185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45934.494822685185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45934.494822685185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45934.494822685185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45934.494822685185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45934.494822685185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45934.494822685185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45934.494822685185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45934.494822685185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45934.494822685185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45934.494822685185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45934.494822685185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45934.494822685185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45934.494822685185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45934.494822685185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45934.494822685185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45934.494822685185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45934.494822685185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45934.494822685185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45934.494822685185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45934.494822685185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45934.494822685185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45934.494822685185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45934.494822685185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45934.494822685185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45934.494822685185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45934.494822685185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45934.494822685185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45934.494822685185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45934.494822685185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45934.494822685185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45934.494822685185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45934.494822685185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45934.494822685185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45934.494822685185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45934.494822685185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45934.494822685185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45934.494822685185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45934.494822685185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45934.494822685185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45934.494822685185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45934.494822685185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45934.494822685185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45934.494822685185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45934.494822685185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45934.494822685185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45934.494822685185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45934.494822685185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45934.494822685185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45934.494822685185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45934.494822685185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45934.494822685185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45934.494822685185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45934.494822685185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45934.494822685185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45934.494822685185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45934.494822685185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45934.494822685185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45934.494822685185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45934.494822685185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45934.494822685185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45934.494822685185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45934.494822685185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45934.494822685185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45934.494822685185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45934.494822685185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45934.494822685185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45934.494822685185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45934.494822685185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45934.494822685185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45934.494822685185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45934.494822685185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45934.494822685185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45934.494822685185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45934.494822685185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45934.494822685185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45934.494822685185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45934.494822685185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45934.494822685185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45934.494822685185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45934.494822685185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45934.494822685185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45934.494822685185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45934.494822685185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45934.494822685185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45934.494822685185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45934.494822685185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45934.494822685185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45934.494822685185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45934.494822685185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45934.494822685185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45934.494822685185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45934.494822685185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45934.494822685185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45934.494822685185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45934.494822685185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45934.494822685185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45934.494822685185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45934.494822685185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45934.494822685185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45934.494822685185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45934.494822685185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45934.494822685185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45934.494822685185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45934.494822685185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45934.494822685185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45934.494822685185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45934.494822685185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45934.494822685185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45934.494822685185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45934.494822685185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45934.494822685185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45934.494822685185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45934.494822685185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45934.494822685185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45934.494822685185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45934.494822685185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45934.494822685185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45934.494822685185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45934.494822685185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45934.494822685185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45934.494822685185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45934.494822685185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45934.494822685185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45934.494822685185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45934.494822685185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45934.494822685185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45934.494822685185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45934.494822685185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45934.494822685185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45934.494822685185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45934.494822685185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45934.494822685185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45934.494822685185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45934.494822685185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45934.494822685185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45934.494822685185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45934.494822685185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45934.494822685185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45934.494822685185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45934.494822685185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45934.494822685185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45934.494822685185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45934.494822685185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45934.494822685185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45934.494822685185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45934.494822685185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45934.494822685185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45934.494822685185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45934.494822685185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45934.494822685185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45934.494822685185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45934.494822685185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45934.494822685185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45934.494822685185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45934.494822685185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45934.494822685185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45934.494822685185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45934.494822685185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45934.494822685185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45934.494822685185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45934.494822685185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45934.494822685185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45934.494822685185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45934.494822685185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45934.494822685185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45934.494822685185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45934.494822685185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45934.494822685185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45934.494822685185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45934.494822685185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45934.494822685185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45934.494822685185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45934.494822685185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45934.494822685185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45934.494822685185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45934.494822685185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45934.494822685185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45934.494822685185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45934.494822685185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45934.494822685185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45934.494822685185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45934.494822685185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45934.494822685185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45934.494822685185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45934.494822685185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45934.494822685185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45934.494822685185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45934.494822685185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45934.494822685185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45934.494822685185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45934.494822685185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45934.494822685185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45934.494822685185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45934.494822685185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45934.494822685185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45934.494822685185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45934.494822685185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45934.494822685185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sheetData>
  <dataValidations count="2">
    <dataValidation allowBlank="1" showInputMessage="1" showErrorMessage="1" sqref="E1" xr:uid="{4D935161-CDD3-4592-B877-3FB59C99E142}"/>
    <dataValidation type="list" allowBlank="1" showInputMessage="1" showErrorMessage="1" sqref="E3:E3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4"/>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39052</v>
      </c>
      <c r="B2" s="75" t="str">
        <f>IFERROR(VLOOKUP(D2,DB!A:K,11,0),"")</f>
        <v>R3</v>
      </c>
      <c r="C2" s="18">
        <v>1</v>
      </c>
      <c r="D2" s="18" t="s">
        <v>12129</v>
      </c>
      <c r="E2" s="18"/>
      <c r="F2" s="20">
        <v>45934.484247685185</v>
      </c>
      <c r="G2" s="21">
        <f t="shared" ref="G2:G57" ca="1" si="0">IFERROR(NOW()-F2,"-")</f>
        <v>1.0575000000244472E-2</v>
      </c>
      <c r="H2" s="22">
        <v>45934.479085648149</v>
      </c>
      <c r="I2" s="19" t="str">
        <f>IFERROR(VLOOKUP(D2,DB!A:F,6,0),"")</f>
        <v>SCECO</v>
      </c>
      <c r="J2" s="18" t="str">
        <f>IFERROR(VLOOKUP(D2,DB!A:G,7,0),"")</f>
        <v>Dead</v>
      </c>
      <c r="K2" s="50"/>
      <c r="L2" s="23" t="str">
        <f>IFERROR(VLOOKUP(D2,DB!A:I,9,0),"")</f>
        <v>Latis</v>
      </c>
    </row>
    <row r="3" spans="1:13" ht="15" customHeight="1">
      <c r="A3" s="19"/>
      <c r="B3" s="75" t="str">
        <f>IFERROR(VLOOKUP(D3,DB!A:K,11,0),"")</f>
        <v/>
      </c>
      <c r="C3" s="18"/>
      <c r="D3" s="18"/>
      <c r="E3" s="18"/>
      <c r="F3" s="20"/>
      <c r="G3" s="21">
        <f t="shared" ca="1" si="0"/>
        <v>45934.494822685185</v>
      </c>
      <c r="H3" s="22"/>
      <c r="I3" s="19" t="str">
        <f>IFERROR(VLOOKUP(D3,DB!A:F,6,0),"")</f>
        <v/>
      </c>
      <c r="J3" s="18" t="str">
        <f>IFERROR(VLOOKUP(D3,DB!A:G,7,0),"")</f>
        <v/>
      </c>
      <c r="K3" s="50"/>
      <c r="L3" s="23" t="str">
        <f>IFERROR(VLOOKUP(D3,DB!A:I,9,0),"")</f>
        <v/>
      </c>
    </row>
    <row r="4" spans="1:13" ht="15" customHeight="1">
      <c r="A4" s="19"/>
      <c r="B4" s="18" t="str">
        <f>IFERROR(VLOOKUP(#REF!,DB!A:K,11,0),"")</f>
        <v/>
      </c>
      <c r="C4" s="18"/>
      <c r="D4" s="18"/>
      <c r="E4" s="18"/>
      <c r="F4" s="20"/>
      <c r="G4" s="21">
        <f t="shared" ca="1" si="0"/>
        <v>45934.494822685185</v>
      </c>
      <c r="H4" s="22"/>
      <c r="I4" s="19" t="str">
        <f>IFERROR(VLOOKUP(#REF!,DB!A:F,6,0),"")</f>
        <v/>
      </c>
      <c r="J4" s="18" t="str">
        <f>IFERROR(VLOOKUP(#REF!,DB!A:G,7,0),"")</f>
        <v/>
      </c>
      <c r="K4" s="50"/>
      <c r="L4" s="23" t="str">
        <f>IFERROR(VLOOKUP(#REF!,DB!A:I,9,0),"")</f>
        <v/>
      </c>
    </row>
    <row r="5" spans="1:13" ht="15" customHeight="1">
      <c r="A5" s="19"/>
      <c r="B5" s="75" t="str">
        <f>IFERROR(VLOOKUP(D5,DB!A:K,11,0),"")</f>
        <v/>
      </c>
      <c r="C5" s="18"/>
      <c r="D5" s="18"/>
      <c r="E5" s="18"/>
      <c r="F5" s="20"/>
      <c r="G5" s="21">
        <f t="shared" ca="1" si="0"/>
        <v>45934.494822685185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45934.494822685185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45934.494822685185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45934.494822685185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45934.494822685185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45934.494822685185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45934.494822685185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45934.494822685185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45934.494822685185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45934.494822685185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45934.494822685185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45934.494822685185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45934.494822685185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45934.494822685185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45934.494822685185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45934.494822685185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45934.494822685185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45934.494822685185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45934.494822685185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45934.494822685185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45934.494822685185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45934.494822685185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45934.494822685185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45934.494822685185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45934.494822685185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45934.494822685185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45934.494822685185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45934.494822685185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45934.494822685185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45934.494822685185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45934.494822685185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45934.494822685185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45934.494822685185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45934.494822685185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45934.494822685185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45934.494822685185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45934.494822685185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45934.494822685185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45934.494822685185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45934.494822685185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45934.494822685185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45934.494822685185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45934.494822685185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45934.494822685185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45934.494822685185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45934.494822685185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45934.494822685185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45934.494822685185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45934.494822685185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45934.494822685185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45934.494822685185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45934.494822685185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45934.494822685185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ref="G58:G121" ca="1" si="1">IFERROR(NOW()-F58,"-")</f>
        <v>45934.494822685185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45934.494822685185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45934.494822685185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45934.494822685185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45934.494822685185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45934.494822685185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45934.494822685185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45934.494822685185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45934.494822685185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45934.494822685185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45934.494822685185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45934.494822685185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45934.494822685185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45934.494822685185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45934.494822685185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45934.494822685185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45934.494822685185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45934.494822685185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45934.494822685185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45934.494822685185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45934.494822685185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45934.494822685185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45934.494822685185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45934.494822685185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45934.494822685185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45934.494822685185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45934.494822685185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45934.494822685185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45934.494822685185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45934.494822685185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45934.494822685185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45934.494822685185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45934.494822685185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45934.494822685185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45934.494822685185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45934.494822685185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45934.494822685185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45934.494822685185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45934.494822685185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45934.494822685185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45934.494822685185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45934.494822685185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45934.494822685185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45934.494822685185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45934.494822685185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45934.494822685185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45934.494822685185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45934.494822685185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45934.494822685185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45934.494822685185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45934.494822685185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45934.494822685185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45934.494822685185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45934.494822685185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45934.494822685185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45934.494822685185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45934.494822685185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45934.494822685185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45934.494822685185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45934.494822685185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45934.494822685185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45934.494822685185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45934.494822685185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45934.494822685185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ref="G122:G185" ca="1" si="2">IFERROR(NOW()-F122,"-")</f>
        <v>45934.494822685185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45934.494822685185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45934.494822685185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45934.494822685185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45934.494822685185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45934.494822685185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45934.494822685185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45934.494822685185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45934.494822685185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45934.494822685185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45934.494822685185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45934.494822685185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45934.494822685185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45934.494822685185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45934.494822685185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45934.494822685185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45934.494822685185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45934.494822685185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45934.494822685185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45934.494822685185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45934.494822685185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45934.494822685185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45934.494822685185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45934.494822685185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45934.494822685185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45934.494822685185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45934.494822685185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45934.494822685185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45934.494822685185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45934.494822685185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45934.494822685185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45934.494822685185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45934.494822685185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45934.494822685185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45934.494822685185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45934.494822685185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45934.494822685185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45934.494822685185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45934.494822685185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45934.494822685185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45934.494822685185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45934.494822685185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45934.494822685185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45934.494822685185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45934.494822685185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45934.494822685185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45934.494822685185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45934.494822685185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45934.494822685185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45934.494822685185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45934.494822685185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45934.494822685185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45934.494822685185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45934.494822685185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45934.494822685185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45934.494822685185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45934.494822685185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45934.494822685185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45934.494822685185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45934.494822685185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45934.494822685185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45934.494822685185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45934.494822685185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45934.494822685185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ref="G186:G249" ca="1" si="3">IFERROR(NOW()-F186,"-")</f>
        <v>45934.494822685185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45934.494822685185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45934.494822685185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45934.494822685185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45934.494822685185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45934.494822685185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45934.494822685185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45934.494822685185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45934.494822685185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45934.494822685185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45934.494822685185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45934.494822685185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45934.494822685185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45934.494822685185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45934.494822685185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45934.494822685185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45934.494822685185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45934.494822685185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45934.494822685185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45934.494822685185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45934.494822685185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45934.494822685185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45934.494822685185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45934.494822685185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45934.494822685185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45934.494822685185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45934.494822685185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45934.494822685185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45934.494822685185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45934.494822685185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45934.494822685185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45934.494822685185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45934.494822685185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45934.494822685185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45934.494822685185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45934.494822685185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45934.494822685185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45934.494822685185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45934.494822685185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45934.494822685185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45934.494822685185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45934.494822685185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45934.494822685185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45934.494822685185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45934.494822685185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45934.494822685185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45934.494822685185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45934.494822685185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45934.494822685185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45934.494822685185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45934.494822685185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45934.494822685185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45934.494822685185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45934.494822685185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45934.494822685185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45934.494822685185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45934.494822685185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45934.494822685185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45934.494822685185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45934.494822685185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45934.494822685185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45934.494822685185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45934.494822685185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45934.494822685185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ref="G250:G313" ca="1" si="4">IFERROR(NOW()-F250,"-")</f>
        <v>45934.494822685185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45934.494822685185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45934.494822685185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45934.494822685185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45934.494822685185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45934.494822685185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45934.494822685185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45934.494822685185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45934.494822685185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45934.494822685185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45934.494822685185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45934.494822685185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45934.494822685185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45934.494822685185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45934.494822685185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45934.494822685185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45934.494822685185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45934.494822685185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45934.494822685185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45934.494822685185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45934.494822685185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45934.494822685185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45934.494822685185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45934.494822685185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45934.494822685185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45934.494822685185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45934.494822685185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45934.494822685185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45934.494822685185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45934.494822685185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45934.494822685185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45934.494822685185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45934.494822685185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45934.494822685185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45934.494822685185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45934.494822685185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45934.494822685185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45934.494822685185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45934.494822685185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45934.494822685185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45934.494822685185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45934.494822685185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45934.494822685185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45934.494822685185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45934.494822685185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45934.494822685185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45934.494822685185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45934.494822685185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45934.494822685185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45934.494822685185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45934.494822685185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45934.494822685185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45934.494822685185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45934.494822685185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45934.494822685185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45934.494822685185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45934.494822685185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45934.494822685185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45934.494822685185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45934.494822685185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45934.494822685185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45934.494822685185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45934.494822685185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45934.494822685185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ref="G314:G377" ca="1" si="5">IFERROR(NOW()-F314,"-")</f>
        <v>45934.494822685185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45934.494822685185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45934.494822685185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45934.494822685185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45934.494822685185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45934.494822685185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45934.494822685185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45934.494822685185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45934.494822685185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45934.494822685185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45934.494822685185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45934.494822685185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45934.494822685185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45934.494822685185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45934.494822685185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45934.494822685185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45934.494822685185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45934.494822685185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45934.494822685185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45934.494822685185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45934.494822685185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45934.494822685185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45934.494822685185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45934.494822685185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45934.494822685185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45934.494822685185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45934.494822685185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45934.494822685185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45934.494822685185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45934.494822685185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45934.494822685185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45934.494822685185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45934.494822685185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45934.494822685185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45934.494822685185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45934.494822685185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45934.494822685185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45934.494822685185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45934.494822685185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45934.494822685185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45934.494822685185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45934.494822685185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45934.494822685185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45934.494822685185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45934.494822685185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45934.494822685185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45934.494822685185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45934.494822685185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45934.494822685185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45934.494822685185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45934.494822685185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45934.494822685185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45934.494822685185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45934.494822685185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45934.494822685185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45934.494822685185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45934.494822685185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45934.494822685185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45934.494822685185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45934.494822685185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45934.494822685185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45934.494822685185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45934.494822685185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45934.494822685185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ref="G378:G441" ca="1" si="6">IFERROR(NOW()-F378,"-")</f>
        <v>45934.494822685185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45934.494822685185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45934.494822685185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45934.494822685185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45934.494822685185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45934.494822685185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45934.494822685185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45934.494822685185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45934.494822685185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45934.494822685185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45934.494822685185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45934.494822685185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45934.494822685185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45934.494822685185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45934.494822685185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45934.494822685185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45934.494822685185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45934.494822685185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45934.494822685185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45934.494822685185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45934.494822685185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45934.494822685185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45934.494822685185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45934.494822685185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45934.494822685185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45934.494822685185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45934.494822685185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45934.494822685185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45934.494822685185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45934.494822685185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45934.494822685185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45934.494822685185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45934.494822685185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45934.494822685185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45934.494822685185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45934.494822685185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45934.494822685185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45934.494822685185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45934.494822685185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45934.494822685185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45934.494822685185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45934.494822685185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45934.494822685185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45934.494822685185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45934.494822685185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45934.494822685185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45934.494822685185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45934.494822685185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45934.494822685185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45934.494822685185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45934.494822685185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45934.494822685185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45934.494822685185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45934.494822685185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45934.494822685185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45934.494822685185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45934.494822685185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45934.494822685185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45934.494822685185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45934.494822685185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45934.494822685185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45934.494822685185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45934.494822685185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45934.494822685185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ref="G442:G505" ca="1" si="7">IFERROR(NOW()-F442,"-")</f>
        <v>45934.494822685185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45934.494822685185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45934.494822685185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45934.494822685185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45934.494822685185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45934.494822685185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45934.494822685185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45934.494822685185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45934.494822685185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45934.494822685185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45934.494822685185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45934.494822685185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45934.494822685185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45934.494822685185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45934.494822685185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45934.494822685185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45934.494822685185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45934.494822685185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45934.494822685185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45934.494822685185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45934.494822685185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45934.494822685185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45934.494822685185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45934.494822685185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45934.494822685185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45934.494822685185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45934.494822685185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45934.494822685185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45934.494822685185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45934.494822685185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45934.494822685185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45934.494822685185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45934.494822685185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45934.494822685185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45934.494822685185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45934.494822685185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45934.494822685185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45934.494822685185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45934.494822685185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45934.494822685185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45934.494822685185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45934.494822685185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45934.494822685185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45934.494822685185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45934.494822685185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45934.494822685185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45934.494822685185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45934.494822685185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45934.494822685185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45934.494822685185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45934.494822685185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45934.494822685185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45934.494822685185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45934.494822685185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45934.494822685185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45934.494822685185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45934.494822685185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45934.494822685185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45934.494822685185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45934.494822685185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45934.494822685185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45934.494822685185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45934.494822685185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45934.494822685185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ref="G506:G569" ca="1" si="8">IFERROR(NOW()-F506,"-")</f>
        <v>45934.494822685185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45934.494822685185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45934.494822685185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45934.494822685185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45934.494822685185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45934.494822685185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45934.494822685185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45934.494822685185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45934.494822685185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45934.494822685185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45934.494822685185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45934.494822685185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45934.494822685185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45934.494822685185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45934.494822685185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45934.494822685185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45934.494822685185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45934.494822685185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45934.494822685185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45934.494822685185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45934.494822685185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45934.494822685185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45934.494822685185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45934.494822685185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45934.494822685185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45934.494822685185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45934.494822685185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45934.494822685185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45934.494822685185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45934.494822685185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45934.494822685185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45934.494822685185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45934.494822685185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45934.494822685185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45934.494822685185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45934.494822685185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45934.494822685185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45934.494822685185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45934.494822685185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45934.494822685185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45934.494822685185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45934.494822685185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45934.494822685185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45934.494822685185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45934.494822685185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45934.494822685185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45934.494822685185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45934.494822685185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45934.494822685185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45934.494822685185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45934.494822685185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45934.494822685185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45934.494822685185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45934.494822685185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45934.494822685185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45934.494822685185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45934.494822685185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45934.494822685185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45934.494822685185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45934.494822685185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45934.494822685185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45934.494822685185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45934.494822685185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45934.494822685185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ref="G570:G633" ca="1" si="9">IFERROR(NOW()-F570,"-")</f>
        <v>45934.494822685185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45934.494822685185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45934.494822685185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45934.494822685185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45934.494822685185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45934.494822685185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45934.494822685185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45934.494822685185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45934.494822685185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45934.494822685185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45934.494822685185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45934.494822685185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45934.494822685185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45934.494822685185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45934.494822685185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45934.494822685185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45934.494822685185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45934.494822685185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45934.494822685185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45934.494822685185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45934.494822685185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45934.494822685185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45934.494822685185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45934.494822685185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45934.494822685185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45934.494822685185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45934.494822685185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45934.494822685185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45934.494822685185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45934.494822685185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45934.494822685185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45934.494822685185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45934.494822685185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45934.494822685185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45934.494822685185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45934.494822685185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45934.494822685185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45934.494822685185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45934.494822685185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45934.494822685185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45934.494822685185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45934.494822685185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45934.494822685185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45934.494822685185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45934.494822685185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45934.494822685185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45934.494822685185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45934.494822685185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45934.494822685185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45934.494822685185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45934.494822685185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45934.494822685185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45934.494822685185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45934.494822685185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45934.494822685185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45934.494822685185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45934.494822685185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45934.494822685185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45934.494822685185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45934.494822685185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45934.494822685185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45934.494822685185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45934.494822685185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45934.494822685185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ref="G634:G697" ca="1" si="10">IFERROR(NOW()-F634,"-")</f>
        <v>45934.494822685185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45934.494822685185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45934.494822685185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45934.494822685185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45934.494822685185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45934.494822685185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45934.494822685185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45934.494822685185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45934.494822685185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45934.494822685185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45934.494822685185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45934.494822685185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45934.494822685185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45934.494822685185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45934.494822685185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45934.494822685185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45934.494822685185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45934.494822685185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45934.494822685185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45934.494822685185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45934.494822685185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45934.494822685185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45934.494822685185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45934.494822685185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45934.494822685185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45934.494822685185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45934.494822685185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45934.494822685185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45934.494822685185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45934.494822685185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45934.494822685185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45934.494822685185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45934.494822685185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45934.494822685185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45934.494822685185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45934.494822685185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45934.494822685185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45934.494822685185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45934.494822685185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45934.494822685185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45934.494822685185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45934.494822685185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45934.494822685185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45934.494822685185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45934.494822685185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45934.494822685185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45934.494822685185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45934.494822685185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45934.494822685185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45934.494822685185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45934.494822685185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45934.494822685185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45934.494822685185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45934.494822685185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45934.494822685185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45934.494822685185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45934.494822685185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45934.494822685185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45934.494822685185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45934.494822685185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45934.494822685185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45934.494822685185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45934.494822685185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45934.494822685185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ref="G698:G761" ca="1" si="11">IFERROR(NOW()-F698,"-")</f>
        <v>45934.494822685185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45934.494822685185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45934.494822685185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45934.494822685185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45934.494822685185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45934.494822685185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45934.494822685185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45934.494822685185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45934.494822685185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45934.494822685185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45934.494822685185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45934.494822685185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45934.494822685185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45934.494822685185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45934.494822685185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45934.494822685185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45934.494822685185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45934.494822685185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45934.494822685185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45934.494822685185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45934.494822685185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45934.494822685185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45934.494822685185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45934.494822685185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45934.494822685185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45934.494822685185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45934.494822685185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45934.494822685185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45934.494822685185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45934.494822685185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45934.494822685185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45934.494822685185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45934.494822685185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45934.494822685185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45934.494822685185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45934.494822685185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45934.494822685185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45934.494822685185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45934.494822685185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45934.494822685185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45934.494822685185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45934.494822685185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45934.494822685185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45934.494822685185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45934.494822685185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45934.494822685185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45934.494822685185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45934.494822685185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45934.494822685185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45934.494822685185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45934.494822685185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45934.494822685185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45934.494822685185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45934.494822685185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45934.494822685185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45934.494822685185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45934.494822685185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45934.494822685185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45934.494822685185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45934.494822685185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45934.494822685185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45934.494822685185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45934.494822685185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45934.494822685185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ref="G762:G825" ca="1" si="12">IFERROR(NOW()-F762,"-")</f>
        <v>45934.494822685185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45934.494822685185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45934.494822685185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45934.494822685185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45934.494822685185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45934.494822685185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45934.494822685185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45934.494822685185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45934.494822685185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45934.494822685185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45934.494822685185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45934.494822685185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45934.494822685185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45934.494822685185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45934.494822685185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45934.494822685185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45934.494822685185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45934.494822685185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45934.494822685185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45934.494822685185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45934.494822685185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45934.494822685185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45934.494822685185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45934.494822685185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45934.494822685185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45934.494822685185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45934.494822685185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45934.494822685185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45934.494822685185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45934.494822685185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45934.494822685185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45934.494822685185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45934.494822685185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45934.494822685185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45934.494822685185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45934.494822685185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45934.494822685185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45934.494822685185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45934.494822685185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45934.494822685185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45934.494822685185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45934.494822685185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45934.494822685185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45934.494822685185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45934.494822685185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45934.494822685185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45934.494822685185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45934.494822685185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45934.494822685185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45934.494822685185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45934.494822685185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45934.494822685185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45934.494822685185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45934.494822685185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45934.494822685185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45934.494822685185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45934.494822685185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45934.494822685185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45934.494822685185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45934.494822685185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45934.494822685185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45934.494822685185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45934.494822685185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45934.494822685185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ref="G826:G889" ca="1" si="13">IFERROR(NOW()-F826,"-")</f>
        <v>45934.494822685185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45934.494822685185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45934.494822685185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45934.494822685185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45934.494822685185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45934.494822685185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45934.494822685185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45934.494822685185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45934.494822685185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45934.494822685185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45934.494822685185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45934.494822685185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45934.494822685185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45934.494822685185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45934.494822685185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45934.494822685185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45934.494822685185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45934.494822685185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45934.494822685185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45934.494822685185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45934.494822685185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45934.494822685185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45934.494822685185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45934.494822685185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45934.494822685185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45934.494822685185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45934.494822685185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45934.494822685185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45934.494822685185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45934.494822685185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45934.494822685185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45934.494822685185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45934.494822685185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45934.494822685185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45934.494822685185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45934.494822685185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45934.494822685185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45934.494822685185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45934.494822685185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45934.494822685185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45934.494822685185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45934.494822685185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45934.494822685185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45934.494822685185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45934.494822685185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45934.494822685185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45934.494822685185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45934.494822685185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45934.494822685185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45934.494822685185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45934.494822685185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45934.494822685185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45934.494822685185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45934.494822685185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45934.494822685185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45934.494822685185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45934.494822685185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45934.494822685185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45934.494822685185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45934.494822685185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45934.494822685185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45934.494822685185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45934.494822685185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45934.494822685185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ref="G890:G953" ca="1" si="14">IFERROR(NOW()-F890,"-")</f>
        <v>45934.494822685185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45934.494822685185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45934.494822685185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45934.494822685185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45934.494822685185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45934.494822685185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45934.494822685185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45934.494822685185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45934.494822685185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45934.494822685185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45934.494822685185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45934.494822685185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45934.494822685185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45934.494822685185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45934.494822685185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45934.494822685185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45934.494822685185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45934.494822685185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45934.494822685185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45934.494822685185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45934.494822685185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45934.494822685185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45934.494822685185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45934.494822685185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45934.494822685185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45934.494822685185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45934.494822685185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45934.494822685185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45934.494822685185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45934.494822685185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45934.494822685185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45934.494822685185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45934.494822685185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45934.494822685185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45934.494822685185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45934.494822685185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45934.494822685185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45934.494822685185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45934.494822685185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45934.494822685185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45934.494822685185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45934.494822685185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45934.494822685185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45934.494822685185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45934.494822685185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45934.494822685185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45934.494822685185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45934.494822685185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45934.494822685185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45934.494822685185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45934.494822685185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45934.494822685185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45934.494822685185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45934.494822685185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45934.494822685185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45934.494822685185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45934.494822685185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45934.494822685185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45934.494822685185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45934.494822685185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45934.494822685185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45934.494822685185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45934.494822685185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45934.494822685185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ref="G954:G1017" ca="1" si="15">IFERROR(NOW()-F954,"-")</f>
        <v>45934.494822685185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45934.494822685185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45934.494822685185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45934.494822685185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45934.494822685185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45934.494822685185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45934.494822685185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45934.494822685185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45934.494822685185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45934.494822685185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45934.494822685185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45934.494822685185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45934.494822685185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45934.494822685185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45934.494822685185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45934.494822685185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45934.494822685185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45934.494822685185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45934.494822685185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45934.494822685185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45934.494822685185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45934.494822685185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45934.494822685185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45934.494822685185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45934.494822685185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45934.494822685185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45934.494822685185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45934.494822685185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45934.494822685185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45934.494822685185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45934.494822685185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45934.494822685185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45934.494822685185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45934.494822685185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45934.494822685185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45934.494822685185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45934.494822685185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45934.494822685185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45934.494822685185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45934.494822685185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45934.494822685185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45934.494822685185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45934.494822685185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45934.494822685185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45934.494822685185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45934.494822685185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45934.494822685185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45934.494822685185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45934.494822685185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45934.494822685185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45934.494822685185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45934.494822685185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45934.494822685185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45934.494822685185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45934.494822685185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45934.494822685185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45934.494822685185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45934.494822685185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45934.494822685185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45934.494822685185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45934.494822685185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45934.494822685185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45934.494822685185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45934.494822685185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ref="G1018:G1081" ca="1" si="16">IFERROR(NOW()-F1018,"-")</f>
        <v>45934.494822685185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45934.494822685185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45934.494822685185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45934.494822685185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45934.494822685185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45934.494822685185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45934.494822685185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45934.494822685185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45934.494822685185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45934.494822685185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45934.494822685185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45934.494822685185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45934.494822685185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45934.494822685185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45934.494822685185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45934.494822685185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45934.494822685185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45934.494822685185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45934.494822685185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45934.494822685185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45934.494822685185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45934.494822685185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45934.494822685185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45934.494822685185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45934.494822685185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45934.494822685185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45934.494822685185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45934.494822685185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45934.494822685185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45934.494822685185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45934.494822685185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45934.494822685185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45934.494822685185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45934.494822685185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45934.494822685185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45934.494822685185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45934.494822685185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45934.494822685185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45934.494822685185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45934.494822685185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45934.494822685185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45934.494822685185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45934.494822685185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45934.494822685185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45934.494822685185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45934.494822685185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45934.494822685185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45934.494822685185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45934.494822685185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45934.494822685185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45934.494822685185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45934.494822685185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45934.494822685185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45934.494822685185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45934.494822685185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45934.494822685185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45934.494822685185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45934.494822685185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45934.494822685185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45934.494822685185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45934.494822685185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45934.494822685185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45934.494822685185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45934.494822685185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ref="G1082:G1145" ca="1" si="17">IFERROR(NOW()-F1082,"-")</f>
        <v>45934.494822685185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45934.494822685185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45934.494822685185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45934.494822685185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45934.494822685185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45934.494822685185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45934.494822685185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45934.494822685185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45934.494822685185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45934.494822685185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45934.494822685185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45934.494822685185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45934.494822685185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45934.494822685185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45934.494822685185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45934.494822685185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45934.494822685185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45934.494822685185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45934.494822685185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45934.494822685185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45934.494822685185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45934.494822685185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45934.494822685185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45934.494822685185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45934.494822685185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45934.494822685185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45934.494822685185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45934.494822685185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45934.494822685185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45934.494822685185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45934.494822685185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45934.494822685185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45934.494822685185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45934.494822685185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45934.494822685185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45934.494822685185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45934.494822685185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45934.494822685185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45934.494822685185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45934.494822685185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45934.494822685185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45934.494822685185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45934.494822685185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45934.494822685185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45934.494822685185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45934.494822685185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45934.494822685185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45934.494822685185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45934.494822685185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45934.494822685185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45934.494822685185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45934.494822685185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45934.494822685185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45934.494822685185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45934.494822685185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45934.494822685185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45934.494822685185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45934.494822685185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45934.494822685185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45934.494822685185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45934.494822685185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45934.494822685185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45934.494822685185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45934.494822685185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ref="G1146:G1209" ca="1" si="18">IFERROR(NOW()-F1146,"-")</f>
        <v>45934.494822685185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45934.494822685185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45934.494822685185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45934.494822685185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45934.494822685185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45934.494822685185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45934.494822685185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45934.494822685185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45934.494822685185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45934.494822685185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45934.494822685185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45934.494822685185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45934.494822685185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45934.494822685185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45934.494822685185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45934.494822685185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45934.494822685185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45934.494822685185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45934.494822685185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45934.494822685185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45934.494822685185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45934.494822685185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45934.494822685185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45934.494822685185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45934.494822685185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45934.494822685185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45934.494822685185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45934.494822685185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45934.494822685185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45934.494822685185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45934.494822685185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45934.494822685185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45934.494822685185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45934.494822685185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45934.494822685185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45934.494822685185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45934.494822685185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45934.494822685185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45934.494822685185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45934.494822685185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45934.494822685185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45934.494822685185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45934.494822685185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45934.494822685185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45934.494822685185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45934.494822685185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45934.494822685185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45934.494822685185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45934.494822685185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45934.494822685185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45934.494822685185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45934.494822685185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45934.494822685185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45934.494822685185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45934.494822685185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45934.494822685185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45934.494822685185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45934.494822685185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45934.494822685185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45934.494822685185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45934.494822685185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45934.494822685185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45934.494822685185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45934.494822685185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ref="G1210:G1224" ca="1" si="19">IFERROR(NOW()-F1210,"-")</f>
        <v>45934.494822685185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45934.494822685185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45934.494822685185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45934.494822685185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45934.494822685185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45934.494822685185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45934.494822685185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45934.494822685185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45934.494822685185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45934.494822685185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45934.494822685185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45934.494822685185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45934.494822685185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45934.494822685185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45934.494822685185</v>
      </c>
      <c r="H1224" s="22"/>
      <c r="I1224" s="19" t="str">
        <f>IFERROR(VLOOKUP(D1224,DB!A:F,6,0),"")</f>
        <v/>
      </c>
      <c r="J1224" s="18" t="str">
        <f>IFERROR(VLOOKUP(D1224,DB!A:G,7,0),"")</f>
        <v/>
      </c>
      <c r="K1224" s="50"/>
      <c r="L1224" s="23" t="str">
        <f>IFERROR(VLOOKUP(D1224,DB!A:I,9,0),"")</f>
        <v/>
      </c>
    </row>
  </sheetData>
  <dataValidations count="2">
    <dataValidation allowBlank="1" showInputMessage="1" showErrorMessage="1" sqref="E1" xr:uid="{5914219A-CB83-432D-936A-CC0CB6F3982A}"/>
    <dataValidation type="list" allowBlank="1" showInputMessage="1" showErrorMessage="1" sqref="E2:E12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tabSelected="1" workbookViewId="0">
      <selection activeCell="K18" sqref="K1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39053</v>
      </c>
      <c r="B2" s="110" t="str">
        <f>IFERROR(VLOOKUP(D2,DB!A:K,11,0),"")</f>
        <v>R4</v>
      </c>
      <c r="C2" s="111">
        <v>1</v>
      </c>
      <c r="D2" s="107" t="s">
        <v>35082</v>
      </c>
      <c r="E2" s="112" t="s">
        <v>38964</v>
      </c>
      <c r="F2" s="113">
        <v>45703.480717592596</v>
      </c>
      <c r="G2" s="114">
        <f ca="1">IFERROR(NOW()-F2,"")</f>
        <v>231.01410509258858</v>
      </c>
      <c r="H2" s="113">
        <v>45703.474768518521</v>
      </c>
      <c r="I2" s="110" t="str">
        <f>IFERROR(VLOOKUP(D2,DB!A:F,6,0),"")</f>
        <v>SCECO</v>
      </c>
      <c r="J2" s="110" t="str">
        <f>IFERROR(VLOOKUP(D2,DB!A:G,7,0),"")</f>
        <v>Dead</v>
      </c>
      <c r="K2" s="115" t="s">
        <v>39054</v>
      </c>
      <c r="L2" s="107" t="str">
        <f>IFERROR(VLOOKUP(D2,DB!A:I,9,0),"")</f>
        <v>Latis</v>
      </c>
    </row>
    <row r="3" spans="1:16" ht="33.75" customHeight="1">
      <c r="A3" s="110" t="s">
        <v>39055</v>
      </c>
      <c r="B3" s="110" t="str">
        <f>IFERROR(VLOOKUP(D3,DB!A:K,11,0),"")</f>
        <v>R4</v>
      </c>
      <c r="C3" s="111">
        <v>2</v>
      </c>
      <c r="D3" s="107" t="s">
        <v>39056</v>
      </c>
      <c r="E3" s="112" t="s">
        <v>38964</v>
      </c>
      <c r="F3" s="113">
        <v>45930.890277777777</v>
      </c>
      <c r="G3" s="114">
        <f ca="1">IFERROR(NOW()-F3,"")</f>
        <v>3.6045449074081262</v>
      </c>
      <c r="H3" s="113">
        <v>45930.847372685188</v>
      </c>
      <c r="I3" s="110" t="str">
        <f>IFERROR(VLOOKUP(D3,DB!A:F,6,0),"")</f>
        <v>SCECO</v>
      </c>
      <c r="J3" s="110" t="str">
        <f>IFERROR(VLOOKUP(D3,DB!A:G,7,0),"")</f>
        <v>In progress</v>
      </c>
      <c r="K3" s="115" t="s">
        <v>39057</v>
      </c>
      <c r="L3" s="107" t="str">
        <f>IFERROR(VLOOKUP(D3,DB!A:I,9,0),"")</f>
        <v>Latis</v>
      </c>
    </row>
    <row r="4" spans="1:16" ht="15" customHeight="1">
      <c r="A4" s="110" t="s">
        <v>39058</v>
      </c>
      <c r="B4" s="110" t="str">
        <f>IFERROR(VLOOKUP(D4,DB!A:K,11,0),"")</f>
        <v>R4</v>
      </c>
      <c r="C4" s="111">
        <v>1</v>
      </c>
      <c r="D4" s="107" t="s">
        <v>39059</v>
      </c>
      <c r="E4" s="112" t="s">
        <v>38964</v>
      </c>
      <c r="F4" s="113">
        <v>45934.478819444441</v>
      </c>
      <c r="G4" s="114">
        <f ca="1">IFERROR(NOW()-F4,"")</f>
        <v>1.6003240743884817E-2</v>
      </c>
      <c r="H4" s="113">
        <v>45934.468472222223</v>
      </c>
      <c r="I4" s="110" t="str">
        <f>IFERROR(VLOOKUP(D4,DB!A:F,6,0),"")</f>
        <v>SCECO</v>
      </c>
      <c r="J4" s="110" t="str">
        <f>IFERROR(VLOOKUP(D4,DB!A:G,7,0),"")</f>
        <v>Dead+Dead</v>
      </c>
      <c r="K4" s="115" t="s">
        <v>39060</v>
      </c>
      <c r="L4" s="107" t="str">
        <f>IFERROR(VLOOKUP(D4,DB!A:I,9,0),"")</f>
        <v>Latis</v>
      </c>
    </row>
    <row r="5" spans="1:16" ht="15" customHeight="1">
      <c r="A5" s="110"/>
      <c r="B5" s="110" t="str">
        <f>IFERROR(VLOOKUP(D5,DB!A:K,11,0),"")</f>
        <v/>
      </c>
      <c r="C5" s="111"/>
      <c r="D5" s="107"/>
      <c r="E5" s="112"/>
      <c r="F5" s="113"/>
      <c r="G5" s="114">
        <f ca="1">IFERROR(NOW()-F5,"")</f>
        <v>45934.494822685185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45934.494822685185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45934.494822685185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45934.494822685185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45934.494822685185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45934.494822685185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45934.494822685185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45934.494822685185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45934.494822685185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45934.494822685185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45934.494822685185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45934.494822685185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45934.494822685185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45934.494822685185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45934.494822685185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45934.494822685185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45934.494822685185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45934.494822685185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45934.494822685185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45934.494822685185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45934.494822685185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45934.494822685185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45934.494822685185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45934.494822685185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45934.494822685185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45934.494822685185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45934.494822685185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45934.494822685185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45934.494822685185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45934.494822685185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45934.494822685185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45934.494822685185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45934.494822685185</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42.662762499996461</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39043</v>
      </c>
      <c r="F3" s="38">
        <v>45926.188877314817</v>
      </c>
      <c r="G3" s="39">
        <f ca="1">IFERROR(NOW()-F3,"-")</f>
        <v>8.3059453703681356</v>
      </c>
      <c r="H3" s="38">
        <v>45926.158159722225</v>
      </c>
      <c r="I3" s="37" t="str">
        <f>IFERROR(VLOOKUP(D3,DB!A:F,6,0),"")</f>
        <v>SCECO</v>
      </c>
      <c r="J3" s="37" t="str">
        <f>IFERROR(VLOOKUP(D3,DB!A:G,7,0),"")</f>
        <v>Good</v>
      </c>
      <c r="K3" s="37" t="s">
        <v>39064</v>
      </c>
      <c r="L3" s="37" t="str">
        <f>IFERROR(VLOOKUP(D3,DB!A:I,9,0),"")</f>
        <v>Latis</v>
      </c>
      <c r="M3" s="136"/>
    </row>
    <row r="4" spans="1:13" ht="15">
      <c r="A4" s="37"/>
      <c r="B4" s="37" t="str">
        <f>IFERROR(VLOOKUP(D4,DB!A:K,11,0),"")</f>
        <v/>
      </c>
      <c r="C4" s="37"/>
      <c r="D4" s="37"/>
      <c r="E4" s="37"/>
      <c r="F4" s="38"/>
      <c r="G4" s="39">
        <f ca="1">IFERROR(NOW()-F4,"-")</f>
        <v>45934.494822685185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45934.494822685185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45934.494822685185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45934.494822685185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45934.494822685185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45934.494822685185</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45934.494822685185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45934.494822685185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45934.494822685185</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45934.494822685185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45934.494822685185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45934.494822685185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45934.494822685185</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45934.494822685185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45934.494822685185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45934.494822685185</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45934.494822685185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45934.494822685185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45934.494822685185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45934.494822685185</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45934.494822685185</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45934.494822685185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45934.494822685185</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45934.494822685185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45934.494822685185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45934.494822685185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45934.494822685185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45934.494822685185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45934.494822685185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45934.494822685185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45934.494822685185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45934.494822685185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45934.494822685185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45934.494822685185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45934.494822685185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45934.494822685185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45934.494822685185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45934.494822685185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45934.494822685185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45934.494822685185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45934.494822685185</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45934.494822685185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45934.494822685185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45934.494822685185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45934.494822685185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45934.494822685185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45934.494822685185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45934.494822685185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45934.494822685185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45934.494822685185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45934.494822685185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45934.494822685185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45934.494822685185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45934.494822685185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45934.494822685185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45934.494822685185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45934.494822685185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45934.494822685185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45934.494822685185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45934.494822685185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45934.494822685185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45934.494822685185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45934.494822685185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45934.494822685185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45934.494822685185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45934.494822685185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45934.494822685185</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45934.494822685185</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45934.494822685185</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45934.494822685185</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45934.494822685185</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45934.494822685185</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45934.494822685185</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45934.494822685185</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45934.494822685185</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45934.494822685185</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45934.494822685185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45934.494822685185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45934.494822685185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45934.494822685185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45934.494822685185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45934.494822685185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45934.494822685185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45934.494822685185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45934.494822685185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45934.494822685185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45934.494822685185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45934.494822685185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45934.494822685185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45934.494822685185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45934.494822685185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45934.494822685185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45934.494822685185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45934.494822685185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45934.494822685185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45934.494822685185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45934.494822685185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45934.494822685185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45934.494822685185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45934.494822685185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45934.494822685185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45934.494822685185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45934.494822685185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45934.494822685185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45934.494822685185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45934.494822685185</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45934.494822685185</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45934.494822685185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45934.494822685185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45934.494822685185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45934.494822685185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45934.494822685185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45934.494822685185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45934.494822685185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45934.494822685185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45934.494822685185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45934.494822685185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45934.494822685185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45934.494822685185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45934.494822685185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45934.494822685185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45934.494822685185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45934.494822685185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45934.494822685185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45934.494822685185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45934.494822685185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45934.494822685185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45934.494822685185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45934.494822685185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45934.494822685185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45934.494822685185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45934.494822685185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45934.494822685185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45934.494822685185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45934.494822685185</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45934.494822685185</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45934.494822685185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45934.494822685185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45934.494822685185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45934.494822685185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45934.494822685185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45934.494822685185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45934.494822685185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45934.494822685185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45934.494822685185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45934.494822685185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45934.494822685185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45934.494822685185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45934.494822685185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45934.494822685185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45934.494822685185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45934.494822685185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45934.494822685185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45934.494822685185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45934.494822685185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45934.494822685185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45934.494822685185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45934.494822685185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45934.494822685185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45934.494822685185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45934.494822685185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45934.494822685185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45934.494822685185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45934.494822685185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45934.494822685185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45934.494822685185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45934.494822685185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45934.494822685185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45934.494822685185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45934.494822685185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45934.494822685185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45934.494822685185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45934.494822685185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45934.494822685185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45934.494822685185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45934.494822685185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45934.494822685185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45934.494822685185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45934.494822685185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45934.494822685185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45934.494822685185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45934.494822685185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45934.494822685185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45934.494822685185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45934.494822685185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45934.494822685185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45934.494822685185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45934.494822685185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45934.494822685185</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45934.494822685185</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45933.880972222221</v>
      </c>
      <c r="G2" s="139">
        <f ca="1">IFERROR(NOW()-F2,"-")</f>
        <v>0.61385046296345536</v>
      </c>
      <c r="H2" s="140">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7.7219754629622912</v>
      </c>
      <c r="H3" s="140">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38964</v>
      </c>
      <c r="F4" s="138">
        <v>45932.818645833337</v>
      </c>
      <c r="G4" s="139">
        <f ca="1">IFERROR(NOW()-F4,"-")</f>
        <v>1.6761768518481404</v>
      </c>
      <c r="H4" s="140">
        <v>45931.969363425924</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39070</v>
      </c>
      <c r="B5" s="137" t="str">
        <f>IFERROR(VLOOKUP(D5,DB!A:K,11,0),"")</f>
        <v>R6</v>
      </c>
      <c r="C5" s="137">
        <v>1</v>
      </c>
      <c r="D5" s="137" t="s">
        <v>33684</v>
      </c>
      <c r="E5" s="137" t="s">
        <v>38964</v>
      </c>
      <c r="F5" s="140">
        <v>45933.705324074072</v>
      </c>
      <c r="G5" s="139">
        <f ca="1">IFERROR(NOW()-F5,"-")</f>
        <v>0.78949861111323116</v>
      </c>
      <c r="H5" s="140">
        <v>45933.228229166663</v>
      </c>
      <c r="I5" s="137" t="str">
        <f>IFERROR(VLOOKUP(D5,DB!A:F,6,0),"")</f>
        <v>SCECO</v>
      </c>
      <c r="J5" s="137" t="str">
        <f>IFERROR(VLOOKUP(D5,DB!A:G,7,0),"")</f>
        <v>Weak</v>
      </c>
      <c r="K5" s="137" t="s">
        <v>39071</v>
      </c>
      <c r="L5" s="137" t="str">
        <f>IFERROR(VLOOKUP(D5,DB!A:I,9,0),"")</f>
        <v>Latis</v>
      </c>
    </row>
    <row r="6" spans="1:16383" ht="31.5" customHeight="1">
      <c r="A6" s="121"/>
      <c r="B6" s="137" t="str">
        <f>IFERROR(VLOOKUP(D6,DB!A:K,11,0),"")</f>
        <v/>
      </c>
      <c r="C6" s="137"/>
      <c r="D6" s="137"/>
      <c r="E6" s="137"/>
      <c r="F6" s="137"/>
      <c r="G6" s="139">
        <f ca="1">IFERROR(NOW()-F6,"-")</f>
        <v>45934.494822685185</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45934.494822685185</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45934.494822685185</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45934.494822685185</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45934.494822685185</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45934.494822685185</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45934.494822685185</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45934.494822685185</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45934.494822685185</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45934.494822685185</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45934.494822685185</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45934.494822685185</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45934.494822685185</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45934.494822685185</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45934.494822685185</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45934.494822685185</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45934.494822685185</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45934.494822685185</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45934.494822685185</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45934.494822685185</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45934.494822685185</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45934.494822685185</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45934.494822685185</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45934.494822685185</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45934.494822685185</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45934.494822685185</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45934.494822685185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45934.494822685185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45934.494822685185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45934.494822685185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45934.494822685185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45934.494822685185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45934.494822685185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45934.494822685185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45934.494822685185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45934.494822685185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45934.494822685185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45934.494822685185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45934.494822685185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45934.494822685185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45934.494822685185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45934.494822685185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45934.494822685185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45934.494822685185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45934.494822685185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45934.494822685185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45934.494822685185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45934.494822685185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45934.494822685185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45934.494822685185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45934.494822685185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45934.494822685185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45934.494822685185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45934.494822685185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45934.494822685185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45934.494822685185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45934.494822685185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45934.494822685185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45934.494822685185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45934.494822685185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45934.494822685185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45934.494822685185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45934.494822685185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45934.494822685185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45934.494822685185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45934.494822685185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45934.494822685185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45934.494822685185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45934.494822685185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45934.494822685185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45934.494822685185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45934.494822685185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45934.494822685185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45934.494822685185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45934.494822685185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45934.494822685185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45934.494822685185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45934.494822685185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45934.494822685185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45934.494822685185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45934.494822685185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45934.494822685185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45934.494822685185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45934.494822685185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45934.494822685185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45934.494822685185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45934.494822685185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45934.494822685185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45934.494822685185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45934.494822685185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45934.494822685185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45934.494822685185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45934.494822685185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45934.494822685185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45934.494822685185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45934.494822685185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45934.494822685185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45934.494822685185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45934.494822685185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45934.494822685185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45934.494822685185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45934.494822685185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45934.494822685185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45934.494822685185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45934.494822685185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45934.494822685185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45934.494822685185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45934.494822685185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45934.494822685185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45934.494822685185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45934.494822685185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45934.494822685185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45934.494822685185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45934.494822685185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45934.494822685185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45934.494822685185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45934.494822685185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45934.494822685185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45934.494822685185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45934.494822685185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45934.494822685185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45934.494822685185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45934.494822685185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45934.494822685185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45934.494822685185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45934.494822685185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45934.494822685185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45934.494822685185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45934.494822685185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45934.494822685185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45934.494822685185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45934.494822685185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45934.494822685185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45934.494822685185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45934.494822685185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45934.494822685185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45934.494822685185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45934.494822685185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45934.494822685185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45934.494822685185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45934.494822685185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45934.494822685185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45934.494822685185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45934.494822685185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45934.494822685185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45934.494822685185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45934.494822685185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45934.494822685185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45934.494822685185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45934.494822685185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45934.494822685185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45934.494822685185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45934.494822685185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45934.494822685185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45934.494822685185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45934.494822685185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45934.494822685185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45934.494822685185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45934.494822685185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45934.494822685185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45934.494822685185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45934.494822685185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45934.494822685185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45934.494822685185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45934.494822685185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45934.494822685185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45934.494822685185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45934.494822685185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45934.494822685185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45934.494822685185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45934.494822685185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45934.494822685185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45934.494822685185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45934.494822685185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45934.494822685185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45934.494822685185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45934.494822685185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45934.494822685185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45934.494822685185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45934.494822685185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45934.494822685185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45934.494822685185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45934.494822685185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45934.494822685185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45934.494822685185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45934.494822685185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45934.494822685185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45934.494822685185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45934.494822685185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45934.494822685185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45934.494822685185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45934.494822685185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45934.494822685185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45934.494822685185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45934.494822685185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45934.494822685185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45934.494822685185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45934.494822685185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45934.494822685185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45934.494822685185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45934.494822685185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45934.494822685185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45934.494822685185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45934.494822685185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45934.494822685185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45934.494822685185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45934.494822685185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45934.494822685185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45934.494822685185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45934.494822685185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45934.494822685185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45934.494822685185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45934.494822685185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45934.494822685185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45934.494822685185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45934.494822685185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45934.494822685185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45934.494822685185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45934.494822685185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45934.494822685185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45934.494822685185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45934.494822685185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45934.494822685185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45934.494822685185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45934.494822685185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45934.494822685185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45934.494822685185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45934.494822685185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45934.494822685185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45934.494822685185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45934.494822685185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45934.494822685185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45934.494822685185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45934.494822685185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45934.494822685185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45934.494822685185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45934.494822685185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45934.494822685185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45934.494822685185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45934.494822685185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45934.494822685185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45934.494822685185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45934.494822685185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45934.494822685185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45934.494822685185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45934.494822685185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45934.494822685185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45934.494822685185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45934.494822685185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45934.494822685185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45934.494822685185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45934.494822685185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45934.494822685185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45934.494822685185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45934.494822685185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45934.494822685185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45934.494822685185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45934.494822685185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45934.494822685185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45934.494822685185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45934.494822685185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45934.494822685185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45934.494822685185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45934.494822685185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45934.494822685185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45934.494822685185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45934.494822685185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45934.494822685185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45934.494822685185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45934.494822685185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45934.494822685185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45934.494822685185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45934.494822685185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45934.494822685185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45934.494822685185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45934.494822685185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45934.494822685185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45934.494822685185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45934.494822685185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45934.494822685185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45934.494822685185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45934.494822685185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45934.494822685185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45934.494822685185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45934.494822685185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45934.494822685185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45934.494822685185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45934.494822685185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45934.494822685185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45934.494822685185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45934.494822685185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45934.494822685185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45934.494822685185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45934.494822685185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45934.494822685185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45934.494822685185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45934.494822685185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45934.494822685185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45934.494822685185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45934.494822685185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45934.494822685185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45934.494822685185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45934.494822685185</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2025-10-04T08:52:59Z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